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5" windowWidth="20730" windowHeight="9975" tabRatio="982" activeTab="6"/>
  </bookViews>
  <sheets>
    <sheet name="แสดงผลการดำเนินงาน (5)" sheetId="17" r:id="rId1"/>
    <sheet name="แสดงผลการดำเนินงาน (4)" sheetId="16" r:id="rId2"/>
    <sheet name="แสดงผลการดำเนินงาน (3)" sheetId="15" r:id="rId3"/>
    <sheet name="เงินสะสม.สำรองเงินสะสม" sheetId="8" r:id="rId4"/>
    <sheet name="รายจ่ายงบกลาง" sheetId="9" r:id="rId5"/>
    <sheet name="รายจ่ายตามแผน" sheetId="10" r:id="rId6"/>
    <sheet name="รวม" sheetId="13" r:id="rId7"/>
    <sheet name="เงินสะสม" sheetId="11" r:id="rId8"/>
    <sheet name="แสดงผลการดำเนินงาน" sheetId="12" r:id="rId9"/>
    <sheet name="Sheet1" sheetId="18" r:id="rId10"/>
  </sheets>
  <calcPr calcId="125725"/>
</workbook>
</file>

<file path=xl/calcChain.xml><?xml version="1.0" encoding="utf-8"?>
<calcChain xmlns="http://schemas.openxmlformats.org/spreadsheetml/2006/main">
  <c r="O17" i="13"/>
  <c r="H17"/>
  <c r="H152" i="10"/>
  <c r="E159"/>
  <c r="H159"/>
  <c r="H89"/>
  <c r="H88"/>
  <c r="H87"/>
  <c r="H96"/>
  <c r="D15"/>
  <c r="G15"/>
  <c r="F18" i="9"/>
  <c r="F14"/>
  <c r="F13"/>
  <c r="F12"/>
  <c r="F11"/>
  <c r="F10"/>
  <c r="F9"/>
  <c r="F8"/>
  <c r="F7"/>
  <c r="F6"/>
  <c r="C46" i="17"/>
  <c r="C11"/>
  <c r="C18" s="1"/>
  <c r="C60"/>
  <c r="B60"/>
  <c r="N49"/>
  <c r="M49"/>
  <c r="L49"/>
  <c r="K49"/>
  <c r="J49"/>
  <c r="I49"/>
  <c r="H49"/>
  <c r="G49"/>
  <c r="F49"/>
  <c r="E49"/>
  <c r="D49"/>
  <c r="B49"/>
  <c r="C48"/>
  <c r="C47"/>
  <c r="C45"/>
  <c r="C44"/>
  <c r="C43"/>
  <c r="C42"/>
  <c r="C41"/>
  <c r="C40"/>
  <c r="C39"/>
  <c r="C38"/>
  <c r="C17"/>
  <c r="G117" i="10"/>
  <c r="H116"/>
  <c r="H11"/>
  <c r="O14" i="13"/>
  <c r="O15"/>
  <c r="O16"/>
  <c r="F17"/>
  <c r="K17"/>
  <c r="E17"/>
  <c r="G17"/>
  <c r="N17"/>
  <c r="M17"/>
  <c r="I17"/>
  <c r="J17"/>
  <c r="H174" i="10"/>
  <c r="H30"/>
  <c r="H31"/>
  <c r="H32"/>
  <c r="H33"/>
  <c r="C29" i="17"/>
  <c r="B29"/>
  <c r="N18"/>
  <c r="M18"/>
  <c r="L18"/>
  <c r="K18"/>
  <c r="J18"/>
  <c r="I18"/>
  <c r="H18"/>
  <c r="G18"/>
  <c r="F18"/>
  <c r="E18"/>
  <c r="D18"/>
  <c r="B18"/>
  <c r="C16"/>
  <c r="C15"/>
  <c r="C14"/>
  <c r="C13"/>
  <c r="C12"/>
  <c r="C10"/>
  <c r="C9"/>
  <c r="C8"/>
  <c r="C7"/>
  <c r="C29" i="16"/>
  <c r="B29"/>
  <c r="N18"/>
  <c r="M18"/>
  <c r="L18"/>
  <c r="K18"/>
  <c r="J18"/>
  <c r="I18"/>
  <c r="H18"/>
  <c r="G18"/>
  <c r="F18"/>
  <c r="E18"/>
  <c r="D18"/>
  <c r="B18"/>
  <c r="C17"/>
  <c r="C16"/>
  <c r="C15"/>
  <c r="C18" s="1"/>
  <c r="C14"/>
  <c r="C13"/>
  <c r="C12"/>
  <c r="C11"/>
  <c r="C10"/>
  <c r="C9"/>
  <c r="C8"/>
  <c r="C7"/>
  <c r="C17" i="15"/>
  <c r="C10"/>
  <c r="C29"/>
  <c r="B29"/>
  <c r="N18"/>
  <c r="M18"/>
  <c r="L18"/>
  <c r="K18"/>
  <c r="J18"/>
  <c r="I18"/>
  <c r="H18"/>
  <c r="G18"/>
  <c r="F18"/>
  <c r="E18"/>
  <c r="D18"/>
  <c r="B18"/>
  <c r="C16"/>
  <c r="C15"/>
  <c r="C14"/>
  <c r="C13"/>
  <c r="C12"/>
  <c r="C11"/>
  <c r="C9"/>
  <c r="C8"/>
  <c r="C7"/>
  <c r="F21" i="8"/>
  <c r="D21"/>
  <c r="I15"/>
  <c r="C50" i="12"/>
  <c r="C39"/>
  <c r="C40"/>
  <c r="C41"/>
  <c r="C42"/>
  <c r="C43"/>
  <c r="C44"/>
  <c r="C45"/>
  <c r="C46"/>
  <c r="C47"/>
  <c r="C48"/>
  <c r="C49"/>
  <c r="C38"/>
  <c r="N50"/>
  <c r="M50"/>
  <c r="L50"/>
  <c r="K50"/>
  <c r="J50"/>
  <c r="H50"/>
  <c r="G50"/>
  <c r="F50"/>
  <c r="E50"/>
  <c r="D19"/>
  <c r="D50"/>
  <c r="C61"/>
  <c r="I50"/>
  <c r="E18" i="9"/>
  <c r="D18"/>
  <c r="C17" i="12"/>
  <c r="C30"/>
  <c r="B30"/>
  <c r="B19"/>
  <c r="C16"/>
  <c r="C9"/>
  <c r="C10"/>
  <c r="C11"/>
  <c r="C12"/>
  <c r="C13"/>
  <c r="C14"/>
  <c r="C15"/>
  <c r="N19"/>
  <c r="F19"/>
  <c r="G19"/>
  <c r="H19"/>
  <c r="I19"/>
  <c r="J19"/>
  <c r="K19"/>
  <c r="L19"/>
  <c r="M19"/>
  <c r="E19"/>
  <c r="C7"/>
  <c r="C8"/>
  <c r="H17" i="11"/>
  <c r="L17" i="13"/>
  <c r="D17"/>
  <c r="O13"/>
  <c r="O12"/>
  <c r="O11"/>
  <c r="O10"/>
  <c r="O9"/>
  <c r="O8"/>
  <c r="O7"/>
  <c r="O6"/>
  <c r="N7" i="11"/>
  <c r="N8"/>
  <c r="N9"/>
  <c r="N10"/>
  <c r="N11"/>
  <c r="N12"/>
  <c r="N13"/>
  <c r="N14"/>
  <c r="N15"/>
  <c r="N16"/>
  <c r="N6"/>
  <c r="D17"/>
  <c r="C17"/>
  <c r="D201" i="10"/>
  <c r="E201"/>
  <c r="H195"/>
  <c r="H196"/>
  <c r="H192"/>
  <c r="G180"/>
  <c r="E180"/>
  <c r="H180"/>
  <c r="D159"/>
  <c r="F159"/>
  <c r="G159"/>
  <c r="G138"/>
  <c r="E138"/>
  <c r="H131"/>
  <c r="H138" s="1"/>
  <c r="H109"/>
  <c r="H110"/>
  <c r="H111"/>
  <c r="H113"/>
  <c r="H114"/>
  <c r="H108"/>
  <c r="F117"/>
  <c r="E117"/>
  <c r="F96"/>
  <c r="E96"/>
  <c r="D77"/>
  <c r="H77"/>
  <c r="G19" i="8"/>
  <c r="H48" i="10"/>
  <c r="H49"/>
  <c r="H50"/>
  <c r="H51"/>
  <c r="H52"/>
  <c r="H53"/>
  <c r="H54"/>
  <c r="H55"/>
  <c r="H47"/>
  <c r="E56"/>
  <c r="F56"/>
  <c r="G56"/>
  <c r="D56"/>
  <c r="E36"/>
  <c r="F36"/>
  <c r="G36"/>
  <c r="D36"/>
  <c r="H29"/>
  <c r="H34"/>
  <c r="H35"/>
  <c r="H28"/>
  <c r="E15"/>
  <c r="F15"/>
  <c r="H6"/>
  <c r="H7"/>
  <c r="H8"/>
  <c r="H9"/>
  <c r="H10"/>
  <c r="H12"/>
  <c r="H13"/>
  <c r="H14"/>
  <c r="H5"/>
  <c r="G10" i="8"/>
  <c r="G9"/>
  <c r="G8"/>
  <c r="G7"/>
  <c r="G6"/>
  <c r="H201" i="10" l="1"/>
  <c r="C49" i="17"/>
  <c r="C61" s="1"/>
  <c r="C30" i="16"/>
  <c r="N17" i="11"/>
  <c r="H117" i="10"/>
  <c r="C30" i="17"/>
  <c r="C18" i="15"/>
  <c r="C30" s="1"/>
  <c r="C19" i="12"/>
  <c r="C31" s="1"/>
  <c r="H36" i="10"/>
  <c r="H56"/>
  <c r="H15"/>
</calcChain>
</file>

<file path=xl/sharedStrings.xml><?xml version="1.0" encoding="utf-8"?>
<sst xmlns="http://schemas.openxmlformats.org/spreadsheetml/2006/main" count="790" uniqueCount="143">
  <si>
    <t>องค์การบริหารส่วนตำบลขนาบนาก</t>
  </si>
  <si>
    <t>หมายเหตุประกอบงบแสดงฐานะการเงิน</t>
  </si>
  <si>
    <t>รวม</t>
  </si>
  <si>
    <t>แหล่งเงิน</t>
  </si>
  <si>
    <t>หมวด</t>
  </si>
  <si>
    <t>ประเภท</t>
  </si>
  <si>
    <t>โครงการ</t>
  </si>
  <si>
    <t>จำนวนเงินที่ได้รับอนุมัติ</t>
  </si>
  <si>
    <t>ก่อหนี้ผูกพัน</t>
  </si>
  <si>
    <t>เบิกจ่ายแล้ว</t>
  </si>
  <si>
    <t>คงเหลือ</t>
  </si>
  <si>
    <t>ยังไม่ได้ก่อหนี้</t>
  </si>
  <si>
    <t>รายงานรายจ่ายในการดำเนินงานที่จ่ายจากเงินรายรับตามแผนงาน  งบกลาง</t>
  </si>
  <si>
    <t>ตั้งแต่วันที่ 1 ตุลาคม 2557 ถึง 30 กันยายน 2558</t>
  </si>
  <si>
    <t xml:space="preserve">งบ </t>
  </si>
  <si>
    <t>ประมาณการ</t>
  </si>
  <si>
    <t>งบกลาง</t>
  </si>
  <si>
    <t>รายงานรายจ่ายในการดำเนินงานที่จ่ายจากเงินรายรับตามแผนงาน  บริหารงานทั่วไป</t>
  </si>
  <si>
    <t>งานบริหารทั่วไป</t>
  </si>
  <si>
    <t>งานวางแผนสิติและวิชาการ</t>
  </si>
  <si>
    <t>งานบริหารงานคลัง</t>
  </si>
  <si>
    <t>งบบุคลากร</t>
  </si>
  <si>
    <t>เงินเดือน(ฝ่ายการเมือง)</t>
  </si>
  <si>
    <t>เงินเดือน(ฝ่ายประจำ)</t>
  </si>
  <si>
    <t>งบดำเนินการ</t>
  </si>
  <si>
    <t>ค่าตอบแทน</t>
  </si>
  <si>
    <t>ค่าใช้สอย</t>
  </si>
  <si>
    <t>ค่าวัสดุ</t>
  </si>
  <si>
    <t>ค่าครุภัณฑ์</t>
  </si>
  <si>
    <t>ค่าที่ดินและสิงก่อสร้าง</t>
  </si>
  <si>
    <t>รายจ่ายอื่น</t>
  </si>
  <si>
    <t>เงินอุดหนุน</t>
  </si>
  <si>
    <t>งบรายจ่ายอื่น</t>
  </si>
  <si>
    <t>งบเงินอุดหนุน</t>
  </si>
  <si>
    <t>ค่าสาธารณูปโภค</t>
  </si>
  <si>
    <t>งานเทศกิจ</t>
  </si>
  <si>
    <t>งานบริหารทั่วไปเกี่ยวกับการรักษาความสงบภายใน</t>
  </si>
  <si>
    <t>งานป้องกันฝ่าย        พลเรือนและระงับอัคคีภัย</t>
  </si>
  <si>
    <t>งานระดับก่อนวัยเรียนและประถมศึกษา</t>
  </si>
  <si>
    <t>งานระดับมัธยมศึกษา</t>
  </si>
  <si>
    <t>งานบริหารทั่วไปเกี่ยวกับสาธารณสุข</t>
  </si>
  <si>
    <t>งานโรงพยาบาล</t>
  </si>
  <si>
    <t>งานสาธารณสุขและงานศาธารณสุขอื่น</t>
  </si>
  <si>
    <t>รายงานรายจ่ายในการดำเนินงานที่จ่ายจากเงินรายรับตามแผนงาน  สาธารณสุข</t>
  </si>
  <si>
    <t>รายงานรายจ่ายในการดำเนินงานที่จ่ายจากเงินรายรับตามแผนงาน  การศึกษา</t>
  </si>
  <si>
    <t>รายงานรายจ่ายในการดำเนินงานที่จ่ายจากเงินรายรับตามแผนงาน การรักษาความสงบภายใน</t>
  </si>
  <si>
    <t>รายงานรายจ่ายในการดำเนินงานที่จ่ายจากเงินรายรับตามแผนงาน สังคมสงเคราะห์</t>
  </si>
  <si>
    <t>งานบริหารทั่วไปเกี่ยวกับสังคมสงเคราะห์</t>
  </si>
  <si>
    <t>งานสวัสดิการสังคมและสังคมสงเคราะห์</t>
  </si>
  <si>
    <t>งานบริหารทั่วไปเกี่ยวกับการสร้างความเข้มแข็งของชุมชน</t>
  </si>
  <si>
    <t>งานบส่งเสริมและสบับสนุนความเข้มแข็งของชุมชน</t>
  </si>
  <si>
    <t>รายงานรายจ่ายในการดำเนินงานที่จ่ายจากเงินรายรับตามแผนงาน การเกษตร</t>
  </si>
  <si>
    <t>งานส่งเสริมการเกษตร</t>
  </si>
  <si>
    <t>งานอนุรักษ์แหล่งน้ำและป่าไม้</t>
  </si>
  <si>
    <t>รายงานรายจ่ายในการดำเนินงานที่จ่ายจากเงินรายรับตามแผนงาน  การพานิชย์</t>
  </si>
  <si>
    <t>งานกิจการประปา</t>
  </si>
  <si>
    <t>งานตลาดสด</t>
  </si>
  <si>
    <t>งานโรงฆ่าสัตว์</t>
  </si>
  <si>
    <t>รายงานรายจ่ายในการดำเนินงานที่จ่ายจากเงินรายรับตามแผนงาน เคหะและชุมชน</t>
  </si>
  <si>
    <t>งานบริหารทั่วไปเกี่ยวกับเคหะและชุมชน</t>
  </si>
  <si>
    <t>งานไฟฟ้าและถนน</t>
  </si>
  <si>
    <t>งานบริหารทั่วไปเกี่ยวกับศาสนาวัฒนธรรมและนันทนาการ</t>
  </si>
  <si>
    <t>งานศาสนาวัฒนธรรมและนันทนาการ</t>
  </si>
  <si>
    <t>งานศาสนาวัฒนธรรมท้องถิ่น</t>
  </si>
  <si>
    <t>รายงานรายจ่ายในการดำเนินงานที่จ่ายจากเงินรายรับตามแผนงาน สร้างความเข้มแข็งชุมชน</t>
  </si>
  <si>
    <t>รายงานรายจ่ายในการดำเนินงานที่จ่ายจากเงินรายรับตามแผนงาน ศาสนาวัฒนธรรมและนันทนาการ</t>
  </si>
  <si>
    <t>รายงานรายจ่ายในการดำเนินงานที่จ่ายจากเงินรายรับตามแผนงานรวม</t>
  </si>
  <si>
    <t>รายจ่าย</t>
  </si>
  <si>
    <t>บริหารงานทั่วไป</t>
  </si>
  <si>
    <t>การรักษาความสงบภายใน</t>
  </si>
  <si>
    <t>การศึกษา</t>
  </si>
  <si>
    <t>สาธารณสุข</t>
  </si>
  <si>
    <t>สังคมสงเคราะห์</t>
  </si>
  <si>
    <t>เคหะและชุมชน</t>
  </si>
  <si>
    <t>สร้างความเข้มแข็งของวชุมชน</t>
  </si>
  <si>
    <t>การศาสนาวัฒนธรรมและนันทนาการ</t>
  </si>
  <si>
    <t>การเกษตร</t>
  </si>
  <si>
    <t>การพานิชย์</t>
  </si>
  <si>
    <t>รายงานรายจ่ายในการดำเนินงานที่จ่ายจากเงินสะสม</t>
  </si>
  <si>
    <t>รายงานรายจ่ายในการดำเนินงานที่จ่ายจากทุนสำรองเงินสะสม</t>
  </si>
  <si>
    <t>งบแสดงการดำเนินงานจ่ายจากเงินรายรับ</t>
  </si>
  <si>
    <t>รายการ</t>
  </si>
  <si>
    <t>ค่าครุภัณฑ์(หมายเหตุ1)</t>
  </si>
  <si>
    <t>ค่าที่ดินและสิงก่อสร้าง(หมายเหตุ2)</t>
  </si>
  <si>
    <t>รายรับ</t>
  </si>
  <si>
    <t>หมวดภาษีอากร</t>
  </si>
  <si>
    <t>หมวดค่าธรรมเนียมค่าปรับและใบอนุญาต</t>
  </si>
  <si>
    <t>หมวดรายได้จากสาธารณูปโภคและการพานิชย์</t>
  </si>
  <si>
    <t>หมวดรายได้เบ็ดเตล็ด</t>
  </si>
  <si>
    <t>หมวดรายได้จากทุน</t>
  </si>
  <si>
    <t>หมวดภาษีจัดสรร</t>
  </si>
  <si>
    <t>หมวดเงินอุดหนุนทั่วไป</t>
  </si>
  <si>
    <t>หมวดอุดหนุนระบุวัตุประสงค์/เฉพาะกิจ</t>
  </si>
  <si>
    <t>รวมรายรับ</t>
  </si>
  <si>
    <t>รวมรายจ่าย</t>
  </si>
  <si>
    <t>งบแสดงการดำเนินงานจ่ายจากเงินรายรับและเงินสะสม</t>
  </si>
  <si>
    <t>รายรับสูงกว่าหรือ(ต่ำกว่า)รายจ่าย</t>
  </si>
  <si>
    <t>งบแสดงการดำเนินงานจ่ายจากเงินรายรับ  เงินสะสมและเงินทุนสำรองเงินสะสม</t>
  </si>
  <si>
    <t>สร้างความเข้มแข็งของชุมชน</t>
  </si>
  <si>
    <t>งบแสดงการดำเนินงานจ่ายจากเงินรายรับ  เงินสะสม เงินทุนสำรองเงินสะสมและเงินกู้</t>
  </si>
  <si>
    <t>ค่าที่ดินและสิ่งก่อสร้าง</t>
  </si>
  <si>
    <t>ถนน</t>
  </si>
  <si>
    <t>งบประมาณ</t>
  </si>
  <si>
    <t>งานบริหารทั่วไปเกี่ยวกับการศึกษา</t>
  </si>
  <si>
    <t>ประปา</t>
  </si>
  <si>
    <t xml:space="preserve">งบประมาณ </t>
  </si>
  <si>
    <t>เงินงบประมาณ</t>
  </si>
  <si>
    <t>หมวดรายได้จากทรัพย์สิน</t>
  </si>
  <si>
    <t>เงินอุดหนุนเฉพาะกิจ</t>
  </si>
  <si>
    <t>รายละเอียดแนบท้ายหมายเหตุ เงินสะสม</t>
  </si>
  <si>
    <t>เบี้ยยังชีพผู้ป่วยเอดส์</t>
  </si>
  <si>
    <t>เงินสำรองจ่าย</t>
  </si>
  <si>
    <t xml:space="preserve">เงินสมทบประกันสังคม </t>
  </si>
  <si>
    <t xml:space="preserve">รายจ่ายตามข้อผูกพัน </t>
  </si>
  <si>
    <t>บำเหน็จบำนาจ</t>
  </si>
  <si>
    <t>เงินสมทบกองทุนหลักประสุขภาพ</t>
  </si>
  <si>
    <t>เงินสมทบกองทุนบำเหน็จบำนาญข้าราชการส่วนท้องถิ่น(กบท)</t>
  </si>
  <si>
    <t>เงินสมทบเศรษฐกิจชุมชน</t>
  </si>
  <si>
    <t>สำหรับปี สิ้นสุดวันที่ 30 กันยายน 2559</t>
  </si>
  <si>
    <t xml:space="preserve">1. โครงการปรับปรุงถนนสายวงแหวน หมู่ที่ 2 ตำบลขนาบนาก </t>
  </si>
  <si>
    <t>2. โครงการบุกเบิกถนนสายคูนาจากสี่แยกป่าพร้าวดอนโพรง-บ้านนายปรารบหมู่ที่ 3</t>
  </si>
  <si>
    <t>3.โครงการปรับปรุงถนนคันคลองบ้านนายเพี่ยม-บ้านนายสมบูรณ์ หมู่ที่ 4</t>
  </si>
  <si>
    <t>4.โครงการปรับปรุงถนนคันคลองหน้าบ้านนางแดง(ชาติ)-ถนนบ้านท่านา หมู่ที่ 4</t>
  </si>
  <si>
    <t>5.โครงการปรับปรุงถนนสายข้างวัดบางอุดม-คลองราชดำริ หมู่ที่ 6</t>
  </si>
  <si>
    <t>6.โครงการปรับปรุงถนนจากหัวสะพานบ้านนายประยูร-บ้านนายประสิทธิ์ หมู่ที่ 7</t>
  </si>
  <si>
    <t>7.โครงการปรับปรุงถนนสายวงแหวนหลัง ร.ร.บางตะลุมพอ หมู่ที่ 8</t>
  </si>
  <si>
    <t>8.โครงการปรับปรุงถนนสายบางพังกาส หมู่ที่ 8</t>
  </si>
  <si>
    <t>9. โครงการปรับปรุงถนนคอนกรีตเสริมเหล็กสายบ้านนายระนอง-ถนนลาดยางหมู่ที่ 2</t>
  </si>
  <si>
    <t>10. โครงการก่อสร้างถนนคอนกรีตเสริมเหล็กสายดอนชายโข้ หมู่ที่ 10</t>
  </si>
  <si>
    <t>1.โครงการปรับปรุงซ่อมแซมระบบประปาหมู่บ้าน บ้านหนองลาน หมู่ที่ 4</t>
  </si>
  <si>
    <t>2. โครงการปรับปรุงและซ่อมแซมระบบประปาหมู่บ้าน บ้านตำเสก หมู่ที่ 5</t>
  </si>
  <si>
    <t>3.โครงการปรับปรุงและซ่อมแซมระบบประปาหมู่บ้าน บ้านหน้าโกฎิ หมู่ที่ 10</t>
  </si>
  <si>
    <t>4.โครงการปรับปรุงและซ่อมแซมระบบประปาหมู่บ้าน บ้านเกาะฝ้าย หมู่ที่ 7</t>
  </si>
  <si>
    <t xml:space="preserve">งบแสดงการดำเนินงานจ่ายจากเงินรายรับ </t>
  </si>
  <si>
    <t>ตั้งแต่วันที่ 1 ตุลาคม 2558 ถึง 30 กันยายน 2559</t>
  </si>
  <si>
    <t xml:space="preserve">งบแสดงการดำเนินงานจ่ายจากเงินรายรับและเงินสะสม </t>
  </si>
  <si>
    <t>งบแสดงการดำเนินงานจ่ายจากเงินรายรับและเงินอุดหนุนเฉพาะกิจ และเงินสะสม</t>
  </si>
  <si>
    <t xml:space="preserve">งบแสดงการดำเนินงานจ่ายจากเงินรายรับและเงินอุดหนุนเฉพาะกิจ  </t>
  </si>
  <si>
    <t>ตั้งแต่วันที่ 1 ตุลาคม 2559 ถึง 29 กันยายน 2560</t>
  </si>
  <si>
    <t>ตั้งแต่วันที่ 1 ตุลาคม 2559 ถึง 30 กันยายน 2560</t>
  </si>
  <si>
    <t>เงินสมทบกองทุนสวัสดิการชุมชน</t>
  </si>
  <si>
    <t>เบี้ยยังชีพผู้สูงอายุ</t>
  </si>
  <si>
    <t>เบี้ยยังชีพคนพิการ</t>
  </si>
</sst>
</file>

<file path=xl/styles.xml><?xml version="1.0" encoding="utf-8"?>
<styleSheet xmlns="http://schemas.openxmlformats.org/spreadsheetml/2006/main">
  <numFmts count="2">
    <numFmt numFmtId="41" formatCode="_-* #,##0_-;\-* #,##0_-;_-* &quot;-&quot;_-;_-@_-"/>
    <numFmt numFmtId="43" formatCode="_-* #,##0.00_-;\-* #,##0.00_-;_-* &quot;-&quot;??_-;_-@_-"/>
  </numFmts>
  <fonts count="34">
    <font>
      <sz val="11"/>
      <color theme="1"/>
      <name val="Tahoma"/>
      <family val="2"/>
      <charset val="222"/>
      <scheme val="minor"/>
    </font>
    <font>
      <b/>
      <sz val="11"/>
      <color theme="1"/>
      <name val="Tahoma"/>
      <family val="2"/>
      <charset val="222"/>
      <scheme val="minor"/>
    </font>
    <font>
      <sz val="11"/>
      <color theme="1"/>
      <name val="Angsana New"/>
      <family val="1"/>
    </font>
    <font>
      <sz val="12"/>
      <color theme="1"/>
      <name val="Angsana New"/>
      <family val="1"/>
    </font>
    <font>
      <b/>
      <sz val="16"/>
      <color theme="1"/>
      <name val="Angsana New"/>
      <family val="1"/>
    </font>
    <font>
      <b/>
      <sz val="14"/>
      <color theme="1"/>
      <name val="Angsana New"/>
      <family val="1"/>
    </font>
    <font>
      <b/>
      <sz val="12"/>
      <color theme="1"/>
      <name val="Angsana New"/>
      <family val="1"/>
    </font>
    <font>
      <b/>
      <u/>
      <sz val="12"/>
      <color theme="1"/>
      <name val="Angsana New"/>
      <family val="1"/>
    </font>
    <font>
      <u/>
      <sz val="12"/>
      <color theme="1"/>
      <name val="Angsana New"/>
      <family val="1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sz val="10"/>
      <color theme="1"/>
      <name val="Angsana New"/>
      <family val="1"/>
    </font>
    <font>
      <sz val="10"/>
      <color theme="1"/>
      <name val="TH SarabunPSK"/>
      <family val="2"/>
    </font>
    <font>
      <b/>
      <sz val="13"/>
      <color theme="1"/>
      <name val="TH SarabunPSK"/>
      <family val="2"/>
    </font>
    <font>
      <sz val="13"/>
      <color theme="1"/>
      <name val="TH SarabunPSK"/>
      <family val="2"/>
    </font>
    <font>
      <b/>
      <sz val="12"/>
      <color theme="1"/>
      <name val="TH SarabunPSK"/>
      <family val="2"/>
    </font>
    <font>
      <sz val="12"/>
      <color theme="1"/>
      <name val="TH SarabunPSK"/>
      <family val="2"/>
    </font>
    <font>
      <sz val="12"/>
      <color rgb="FFFF0000"/>
      <name val="TH SarabunPSK"/>
      <family val="2"/>
    </font>
    <font>
      <b/>
      <sz val="11"/>
      <color theme="1"/>
      <name val="Angsana New"/>
      <family val="1"/>
    </font>
    <font>
      <sz val="9"/>
      <color theme="1"/>
      <name val="Angsana New"/>
      <family val="1"/>
    </font>
    <font>
      <sz val="11"/>
      <color theme="1"/>
      <name val="Tahoma"/>
      <family val="2"/>
      <charset val="222"/>
      <scheme val="minor"/>
    </font>
    <font>
      <b/>
      <sz val="14"/>
      <color theme="1"/>
      <name val="AngsanaUPC"/>
      <family val="1"/>
    </font>
    <font>
      <b/>
      <sz val="12"/>
      <color theme="1"/>
      <name val="AngsanaUPC"/>
      <family val="1"/>
    </font>
    <font>
      <b/>
      <u/>
      <sz val="12"/>
      <color theme="1"/>
      <name val="AngsanaUPC"/>
      <family val="1"/>
    </font>
    <font>
      <sz val="10"/>
      <color theme="1"/>
      <name val="AngsanaUPC"/>
      <family val="1"/>
    </font>
    <font>
      <sz val="12"/>
      <color theme="1"/>
      <name val="AngsanaUPC"/>
      <family val="1"/>
    </font>
    <font>
      <sz val="9"/>
      <color theme="1"/>
      <name val="AngsanaUPC"/>
      <family val="1"/>
    </font>
    <font>
      <u/>
      <sz val="12"/>
      <color theme="1"/>
      <name val="AngsanaUPC"/>
      <family val="1"/>
    </font>
    <font>
      <sz val="11"/>
      <color theme="1"/>
      <name val="AngsanaUPC"/>
      <family val="1"/>
    </font>
    <font>
      <b/>
      <u/>
      <sz val="10"/>
      <color theme="1"/>
      <name val="AngsanaUPC"/>
      <family val="1"/>
    </font>
    <font>
      <b/>
      <sz val="10"/>
      <color theme="1"/>
      <name val="AngsanaUPC"/>
      <family val="1"/>
    </font>
    <font>
      <u/>
      <sz val="10"/>
      <color theme="1"/>
      <name val="AngsanaUPC"/>
      <family val="1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43" fontId="22" fillId="0" borderId="0" applyFont="0" applyFill="0" applyBorder="0" applyAlignment="0" applyProtection="0"/>
  </cellStyleXfs>
  <cellXfs count="251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2" fillId="0" borderId="12" xfId="0" applyFont="1" applyBorder="1"/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6" fillId="0" borderId="12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left" vertical="center"/>
    </xf>
    <xf numFmtId="0" fontId="6" fillId="0" borderId="3" xfId="0" applyFont="1" applyBorder="1" applyAlignment="1">
      <alignment horizontal="center"/>
    </xf>
    <xf numFmtId="0" fontId="2" fillId="0" borderId="5" xfId="0" applyFont="1" applyBorder="1"/>
    <xf numFmtId="0" fontId="7" fillId="0" borderId="12" xfId="0" applyFont="1" applyBorder="1" applyAlignment="1">
      <alignment horizontal="left" vertical="center" wrapText="1"/>
    </xf>
    <xf numFmtId="0" fontId="2" fillId="0" borderId="15" xfId="0" applyFont="1" applyBorder="1"/>
    <xf numFmtId="0" fontId="2" fillId="0" borderId="16" xfId="0" applyFont="1" applyBorder="1"/>
    <xf numFmtId="0" fontId="3" fillId="0" borderId="15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7" fillId="0" borderId="12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3" fillId="0" borderId="12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2" fillId="0" borderId="5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1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4" xfId="0" applyFont="1" applyBorder="1" applyAlignment="1">
      <alignment horizontal="left" vertical="center"/>
    </xf>
    <xf numFmtId="0" fontId="12" fillId="0" borderId="4" xfId="0" applyFont="1" applyBorder="1" applyAlignment="1">
      <alignment horizontal="center" vertical="center"/>
    </xf>
    <xf numFmtId="43" fontId="12" fillId="0" borderId="4" xfId="0" applyNumberFormat="1" applyFont="1" applyBorder="1" applyAlignment="1">
      <alignment horizontal="center" vertical="center"/>
    </xf>
    <xf numFmtId="43" fontId="12" fillId="0" borderId="12" xfId="0" applyNumberFormat="1" applyFont="1" applyBorder="1" applyAlignment="1">
      <alignment horizontal="center" vertical="center"/>
    </xf>
    <xf numFmtId="0" fontId="12" fillId="0" borderId="12" xfId="0" applyFont="1" applyBorder="1" applyAlignment="1">
      <alignment horizontal="left" vertical="center"/>
    </xf>
    <xf numFmtId="0" fontId="12" fillId="0" borderId="12" xfId="0" applyFont="1" applyBorder="1" applyAlignment="1">
      <alignment horizontal="center" vertical="center"/>
    </xf>
    <xf numFmtId="43" fontId="12" fillId="0" borderId="13" xfId="0" applyNumberFormat="1" applyFont="1" applyBorder="1" applyAlignment="1">
      <alignment horizontal="center" vertical="center"/>
    </xf>
    <xf numFmtId="43" fontId="12" fillId="0" borderId="14" xfId="0" applyNumberFormat="1" applyFont="1" applyBorder="1" applyAlignment="1">
      <alignment horizontal="center" vertical="center"/>
    </xf>
    <xf numFmtId="0" fontId="12" fillId="0" borderId="5" xfId="0" applyFont="1" applyBorder="1" applyAlignment="1">
      <alignment horizontal="left" vertical="center"/>
    </xf>
    <xf numFmtId="0" fontId="12" fillId="0" borderId="5" xfId="0" applyFont="1" applyBorder="1" applyAlignment="1">
      <alignment horizontal="center" vertical="center"/>
    </xf>
    <xf numFmtId="43" fontId="12" fillId="0" borderId="5" xfId="0" applyNumberFormat="1" applyFont="1" applyBorder="1" applyAlignment="1">
      <alignment horizontal="center" vertical="center"/>
    </xf>
    <xf numFmtId="43" fontId="12" fillId="0" borderId="8" xfId="0" applyNumberFormat="1" applyFont="1" applyBorder="1" applyAlignment="1">
      <alignment horizontal="center" vertical="center"/>
    </xf>
    <xf numFmtId="43" fontId="12" fillId="0" borderId="9" xfId="0" applyNumberFormat="1" applyFont="1" applyBorder="1" applyAlignment="1">
      <alignment horizontal="center" vertical="center"/>
    </xf>
    <xf numFmtId="43" fontId="12" fillId="0" borderId="3" xfId="0" applyNumberFormat="1" applyFont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4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4" fontId="12" fillId="0" borderId="4" xfId="0" applyNumberFormat="1" applyFont="1" applyBorder="1" applyAlignment="1">
      <alignment horizontal="center" vertical="center"/>
    </xf>
    <xf numFmtId="4" fontId="12" fillId="0" borderId="12" xfId="0" applyNumberFormat="1" applyFont="1" applyBorder="1" applyAlignment="1">
      <alignment horizontal="center" vertical="center"/>
    </xf>
    <xf numFmtId="4" fontId="12" fillId="0" borderId="5" xfId="0" applyNumberFormat="1" applyFont="1" applyBorder="1" applyAlignment="1">
      <alignment horizontal="center" vertical="center"/>
    </xf>
    <xf numFmtId="4" fontId="12" fillId="0" borderId="3" xfId="0" applyNumberFormat="1" applyFont="1" applyBorder="1" applyAlignment="1">
      <alignment horizontal="center" vertical="center"/>
    </xf>
    <xf numFmtId="4" fontId="6" fillId="0" borderId="4" xfId="0" applyNumberFormat="1" applyFont="1" applyBorder="1" applyAlignment="1">
      <alignment horizontal="left" vertical="center" wrapText="1"/>
    </xf>
    <xf numFmtId="43" fontId="3" fillId="0" borderId="12" xfId="0" applyNumberFormat="1" applyFont="1" applyBorder="1" applyAlignment="1">
      <alignment horizontal="center" vertical="center"/>
    </xf>
    <xf numFmtId="43" fontId="3" fillId="0" borderId="5" xfId="0" applyNumberFormat="1" applyFont="1" applyBorder="1" applyAlignment="1">
      <alignment horizontal="center" vertical="center"/>
    </xf>
    <xf numFmtId="4" fontId="6" fillId="0" borderId="3" xfId="0" applyNumberFormat="1" applyFont="1" applyBorder="1" applyAlignment="1">
      <alignment horizontal="center" vertical="center"/>
    </xf>
    <xf numFmtId="43" fontId="6" fillId="0" borderId="4" xfId="0" applyNumberFormat="1" applyFont="1" applyBorder="1" applyAlignment="1">
      <alignment horizontal="left" vertical="center" wrapText="1"/>
    </xf>
    <xf numFmtId="43" fontId="3" fillId="0" borderId="3" xfId="0" applyNumberFormat="1" applyFont="1" applyBorder="1" applyAlignment="1">
      <alignment horizontal="center" vertical="center"/>
    </xf>
    <xf numFmtId="43" fontId="6" fillId="0" borderId="12" xfId="0" applyNumberFormat="1" applyFont="1" applyBorder="1" applyAlignment="1">
      <alignment horizontal="left" vertical="center" wrapText="1"/>
    </xf>
    <xf numFmtId="43" fontId="6" fillId="0" borderId="5" xfId="0" applyNumberFormat="1" applyFont="1" applyBorder="1" applyAlignment="1">
      <alignment horizontal="left" vertical="center" wrapText="1"/>
    </xf>
    <xf numFmtId="43" fontId="2" fillId="0" borderId="0" xfId="0" applyNumberFormat="1" applyFont="1"/>
    <xf numFmtId="43" fontId="13" fillId="0" borderId="12" xfId="0" applyNumberFormat="1" applyFont="1" applyBorder="1" applyAlignment="1">
      <alignment horizontal="center" vertical="center"/>
    </xf>
    <xf numFmtId="43" fontId="13" fillId="0" borderId="5" xfId="0" applyNumberFormat="1" applyFont="1" applyBorder="1" applyAlignment="1">
      <alignment horizontal="center" vertical="center"/>
    </xf>
    <xf numFmtId="43" fontId="13" fillId="0" borderId="15" xfId="0" applyNumberFormat="1" applyFont="1" applyBorder="1" applyAlignment="1">
      <alignment horizontal="center" vertical="center"/>
    </xf>
    <xf numFmtId="43" fontId="13" fillId="0" borderId="12" xfId="0" applyNumberFormat="1" applyFont="1" applyBorder="1" applyAlignment="1">
      <alignment horizontal="left" vertical="center" wrapText="1"/>
    </xf>
    <xf numFmtId="43" fontId="13" fillId="0" borderId="15" xfId="0" applyNumberFormat="1" applyFont="1" applyBorder="1" applyAlignment="1">
      <alignment vertical="center"/>
    </xf>
    <xf numFmtId="43" fontId="13" fillId="0" borderId="12" xfId="0" applyNumberFormat="1" applyFont="1" applyBorder="1"/>
    <xf numFmtId="43" fontId="13" fillId="0" borderId="5" xfId="0" applyNumberFormat="1" applyFont="1" applyBorder="1"/>
    <xf numFmtId="43" fontId="13" fillId="0" borderId="15" xfId="0" applyNumberFormat="1" applyFont="1" applyBorder="1"/>
    <xf numFmtId="43" fontId="13" fillId="0" borderId="16" xfId="0" applyNumberFormat="1" applyFont="1" applyBorder="1"/>
    <xf numFmtId="43" fontId="13" fillId="0" borderId="0" xfId="0" applyNumberFormat="1" applyFont="1"/>
    <xf numFmtId="43" fontId="13" fillId="0" borderId="12" xfId="0" applyNumberFormat="1" applyFont="1" applyBorder="1" applyAlignment="1">
      <alignment horizontal="left" vertical="center"/>
    </xf>
    <xf numFmtId="43" fontId="13" fillId="0" borderId="5" xfId="0" applyNumberFormat="1" applyFont="1" applyBorder="1" applyAlignment="1">
      <alignment horizontal="left" vertical="center"/>
    </xf>
    <xf numFmtId="43" fontId="13" fillId="0" borderId="0" xfId="0" applyNumberFormat="1" applyFont="1" applyBorder="1"/>
    <xf numFmtId="0" fontId="10" fillId="0" borderId="0" xfId="0" applyFont="1"/>
    <xf numFmtId="0" fontId="9" fillId="0" borderId="0" xfId="0" applyFont="1"/>
    <xf numFmtId="0" fontId="14" fillId="0" borderId="0" xfId="0" applyFont="1"/>
    <xf numFmtId="43" fontId="10" fillId="0" borderId="0" xfId="0" applyNumberFormat="1" applyFont="1"/>
    <xf numFmtId="0" fontId="16" fillId="0" borderId="0" xfId="0" applyFont="1"/>
    <xf numFmtId="0" fontId="15" fillId="0" borderId="0" xfId="0" applyFont="1" applyAlignment="1">
      <alignment vertical="center"/>
    </xf>
    <xf numFmtId="43" fontId="15" fillId="0" borderId="0" xfId="0" applyNumberFormat="1" applyFont="1" applyAlignment="1">
      <alignment vertical="center"/>
    </xf>
    <xf numFmtId="0" fontId="17" fillId="0" borderId="0" xfId="0" applyFont="1" applyAlignment="1">
      <alignment vertical="center"/>
    </xf>
    <xf numFmtId="43" fontId="11" fillId="0" borderId="3" xfId="0" applyNumberFormat="1" applyFont="1" applyBorder="1" applyAlignment="1">
      <alignment horizontal="center" vertical="center" wrapText="1"/>
    </xf>
    <xf numFmtId="43" fontId="11" fillId="0" borderId="3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49" fontId="17" fillId="0" borderId="4" xfId="0" applyNumberFormat="1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49" fontId="18" fillId="0" borderId="4" xfId="0" applyNumberFormat="1" applyFont="1" applyBorder="1" applyAlignment="1">
      <alignment horizontal="left" vertical="center" wrapText="1"/>
    </xf>
    <xf numFmtId="43" fontId="18" fillId="0" borderId="4" xfId="0" applyNumberFormat="1" applyFont="1" applyBorder="1" applyAlignment="1">
      <alignment horizontal="left" vertical="center" wrapText="1"/>
    </xf>
    <xf numFmtId="0" fontId="18" fillId="0" borderId="4" xfId="0" applyFont="1" applyBorder="1" applyAlignment="1">
      <alignment horizontal="left" vertical="center" wrapText="1"/>
    </xf>
    <xf numFmtId="43" fontId="18" fillId="0" borderId="12" xfId="0" applyNumberFormat="1" applyFont="1" applyBorder="1" applyAlignment="1">
      <alignment horizontal="left" vertical="center" wrapText="1"/>
    </xf>
    <xf numFmtId="0" fontId="18" fillId="0" borderId="7" xfId="0" applyFont="1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8" fillId="0" borderId="12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 wrapText="1"/>
    </xf>
    <xf numFmtId="43" fontId="19" fillId="0" borderId="12" xfId="0" applyNumberFormat="1" applyFont="1" applyBorder="1" applyAlignment="1">
      <alignment horizontal="left" vertical="center" wrapText="1"/>
    </xf>
    <xf numFmtId="49" fontId="17" fillId="0" borderId="12" xfId="0" applyNumberFormat="1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43" fontId="18" fillId="0" borderId="12" xfId="0" applyNumberFormat="1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43" fontId="18" fillId="0" borderId="0" xfId="0" applyNumberFormat="1" applyFont="1" applyAlignment="1">
      <alignment horizontal="center" vertical="center" wrapText="1"/>
    </xf>
    <xf numFmtId="0" fontId="18" fillId="0" borderId="12" xfId="0" applyFont="1" applyBorder="1" applyAlignment="1">
      <alignment wrapText="1"/>
    </xf>
    <xf numFmtId="43" fontId="18" fillId="0" borderId="12" xfId="0" applyNumberFormat="1" applyFont="1" applyBorder="1" applyAlignment="1">
      <alignment wrapText="1"/>
    </xf>
    <xf numFmtId="0" fontId="18" fillId="0" borderId="0" xfId="0" applyFont="1" applyAlignment="1">
      <alignment wrapText="1"/>
    </xf>
    <xf numFmtId="0" fontId="17" fillId="0" borderId="0" xfId="0" applyFont="1"/>
    <xf numFmtId="43" fontId="17" fillId="0" borderId="3" xfId="0" applyNumberFormat="1" applyFont="1" applyBorder="1"/>
    <xf numFmtId="0" fontId="18" fillId="0" borderId="5" xfId="0" applyFont="1" applyBorder="1" applyAlignment="1">
      <alignment horizontal="center" vertical="center" wrapText="1"/>
    </xf>
    <xf numFmtId="0" fontId="9" fillId="0" borderId="0" xfId="0" applyFont="1" applyAlignment="1"/>
    <xf numFmtId="0" fontId="9" fillId="0" borderId="3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4" xfId="0" applyFont="1" applyBorder="1"/>
    <xf numFmtId="0" fontId="10" fillId="0" borderId="12" xfId="0" applyFont="1" applyBorder="1"/>
    <xf numFmtId="0" fontId="10" fillId="0" borderId="5" xfId="0" applyFont="1" applyBorder="1"/>
    <xf numFmtId="0" fontId="10" fillId="0" borderId="3" xfId="0" applyFont="1" applyBorder="1"/>
    <xf numFmtId="0" fontId="10" fillId="0" borderId="0" xfId="0" applyFont="1" applyBorder="1"/>
    <xf numFmtId="0" fontId="12" fillId="0" borderId="12" xfId="0" applyFont="1" applyBorder="1"/>
    <xf numFmtId="0" fontId="9" fillId="0" borderId="12" xfId="0" applyFont="1" applyBorder="1"/>
    <xf numFmtId="0" fontId="10" fillId="0" borderId="12" xfId="0" applyFont="1" applyBorder="1" applyAlignment="1">
      <alignment horizontal="center"/>
    </xf>
    <xf numFmtId="43" fontId="10" fillId="0" borderId="12" xfId="0" applyNumberFormat="1" applyFont="1" applyBorder="1"/>
    <xf numFmtId="43" fontId="10" fillId="0" borderId="5" xfId="0" applyNumberFormat="1" applyFont="1" applyBorder="1"/>
    <xf numFmtId="43" fontId="10" fillId="0" borderId="3" xfId="0" applyNumberFormat="1" applyFont="1" applyBorder="1"/>
    <xf numFmtId="0" fontId="2" fillId="0" borderId="0" xfId="0" applyFont="1" applyBorder="1"/>
    <xf numFmtId="4" fontId="6" fillId="0" borderId="12" xfId="0" applyNumberFormat="1" applyFont="1" applyBorder="1" applyAlignment="1">
      <alignment horizontal="left" vertical="center" wrapText="1"/>
    </xf>
    <xf numFmtId="4" fontId="3" fillId="0" borderId="15" xfId="0" applyNumberFormat="1" applyFont="1" applyBorder="1" applyAlignment="1">
      <alignment vertical="center"/>
    </xf>
    <xf numFmtId="4" fontId="2" fillId="0" borderId="12" xfId="0" applyNumberFormat="1" applyFont="1" applyBorder="1" applyAlignment="1">
      <alignment horizontal="center" vertical="center"/>
    </xf>
    <xf numFmtId="4" fontId="2" fillId="0" borderId="12" xfId="0" applyNumberFormat="1" applyFont="1" applyBorder="1"/>
    <xf numFmtId="4" fontId="2" fillId="0" borderId="5" xfId="0" applyNumberFormat="1" applyFont="1" applyBorder="1"/>
    <xf numFmtId="4" fontId="2" fillId="0" borderId="15" xfId="0" applyNumberFormat="1" applyFont="1" applyBorder="1"/>
    <xf numFmtId="4" fontId="2" fillId="0" borderId="0" xfId="0" applyNumberFormat="1" applyFont="1"/>
    <xf numFmtId="4" fontId="2" fillId="0" borderId="16" xfId="0" applyNumberFormat="1" applyFont="1" applyBorder="1"/>
    <xf numFmtId="4" fontId="3" fillId="0" borderId="12" xfId="0" applyNumberFormat="1" applyFont="1" applyBorder="1" applyAlignment="1">
      <alignment horizontal="left" vertical="center"/>
    </xf>
    <xf numFmtId="4" fontId="13" fillId="0" borderId="12" xfId="0" applyNumberFormat="1" applyFont="1" applyBorder="1"/>
    <xf numFmtId="4" fontId="13" fillId="0" borderId="15" xfId="0" applyNumberFormat="1" applyFont="1" applyBorder="1" applyAlignment="1">
      <alignment horizontal="center" vertical="center"/>
    </xf>
    <xf numFmtId="4" fontId="20" fillId="0" borderId="12" xfId="0" applyNumberFormat="1" applyFont="1" applyBorder="1" applyAlignment="1">
      <alignment horizontal="left" vertical="center" wrapText="1"/>
    </xf>
    <xf numFmtId="4" fontId="2" fillId="0" borderId="5" xfId="0" applyNumberFormat="1" applyFont="1" applyBorder="1" applyAlignment="1">
      <alignment horizontal="center" vertical="center"/>
    </xf>
    <xf numFmtId="4" fontId="13" fillId="0" borderId="15" xfId="0" applyNumberFormat="1" applyFont="1" applyBorder="1" applyAlignment="1">
      <alignment vertical="center"/>
    </xf>
    <xf numFmtId="4" fontId="6" fillId="0" borderId="12" xfId="0" applyNumberFormat="1" applyFont="1" applyBorder="1" applyAlignment="1">
      <alignment horizontal="center" vertical="center" wrapText="1"/>
    </xf>
    <xf numFmtId="43" fontId="21" fillId="0" borderId="15" xfId="0" applyNumberFormat="1" applyFont="1" applyBorder="1" applyAlignment="1">
      <alignment horizontal="center" vertical="center"/>
    </xf>
    <xf numFmtId="41" fontId="12" fillId="0" borderId="4" xfId="0" applyNumberFormat="1" applyFont="1" applyBorder="1" applyAlignment="1">
      <alignment horizontal="center" vertical="center"/>
    </xf>
    <xf numFmtId="41" fontId="12" fillId="0" borderId="4" xfId="0" applyNumberFormat="1" applyFont="1" applyBorder="1" applyAlignment="1">
      <alignment vertical="center"/>
    </xf>
    <xf numFmtId="41" fontId="12" fillId="0" borderId="12" xfId="0" applyNumberFormat="1" applyFont="1" applyBorder="1" applyAlignment="1">
      <alignment vertical="center"/>
    </xf>
    <xf numFmtId="0" fontId="3" fillId="0" borderId="0" xfId="0" applyFont="1"/>
    <xf numFmtId="0" fontId="12" fillId="0" borderId="13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1" fillId="0" borderId="3" xfId="0" applyFont="1" applyBorder="1" applyAlignment="1">
      <alignment horizontal="center" vertical="center"/>
    </xf>
    <xf numFmtId="0" fontId="12" fillId="0" borderId="8" xfId="0" applyFont="1" applyBorder="1" applyAlignment="1">
      <alignment horizontal="left" vertical="center"/>
    </xf>
    <xf numFmtId="0" fontId="24" fillId="0" borderId="3" xfId="0" applyFont="1" applyBorder="1" applyAlignment="1">
      <alignment horizontal="center" vertical="center" wrapText="1"/>
    </xf>
    <xf numFmtId="0" fontId="24" fillId="0" borderId="3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5" fillId="0" borderId="4" xfId="0" applyFont="1" applyBorder="1" applyAlignment="1">
      <alignment horizontal="left" vertical="center" wrapText="1"/>
    </xf>
    <xf numFmtId="0" fontId="24" fillId="0" borderId="4" xfId="0" applyFont="1" applyBorder="1" applyAlignment="1">
      <alignment horizontal="left" vertical="center" wrapText="1"/>
    </xf>
    <xf numFmtId="0" fontId="25" fillId="0" borderId="12" xfId="0" applyFont="1" applyBorder="1" applyAlignment="1">
      <alignment horizontal="left" vertical="center" wrapText="1"/>
    </xf>
    <xf numFmtId="43" fontId="26" fillId="0" borderId="12" xfId="0" applyNumberFormat="1" applyFont="1" applyBorder="1" applyAlignment="1">
      <alignment horizontal="left" vertical="center" wrapText="1"/>
    </xf>
    <xf numFmtId="0" fontId="24" fillId="0" borderId="12" xfId="0" applyFont="1" applyBorder="1" applyAlignment="1">
      <alignment horizontal="left" vertical="center" wrapText="1"/>
    </xf>
    <xf numFmtId="0" fontId="27" fillId="0" borderId="12" xfId="0" applyFont="1" applyBorder="1" applyAlignment="1">
      <alignment horizontal="left" vertical="center"/>
    </xf>
    <xf numFmtId="43" fontId="26" fillId="0" borderId="12" xfId="0" applyNumberFormat="1" applyFont="1" applyBorder="1" applyAlignment="1">
      <alignment horizontal="left" vertical="center"/>
    </xf>
    <xf numFmtId="43" fontId="26" fillId="0" borderId="12" xfId="0" applyNumberFormat="1" applyFont="1" applyBorder="1" applyAlignment="1">
      <alignment horizontal="center" vertical="center"/>
    </xf>
    <xf numFmtId="43" fontId="28" fillId="0" borderId="12" xfId="0" applyNumberFormat="1" applyFont="1" applyBorder="1" applyAlignment="1">
      <alignment horizontal="center" vertical="center"/>
    </xf>
    <xf numFmtId="0" fontId="27" fillId="0" borderId="3" xfId="0" applyFont="1" applyBorder="1" applyAlignment="1">
      <alignment horizontal="center" vertical="center"/>
    </xf>
    <xf numFmtId="43" fontId="26" fillId="0" borderId="15" xfId="0" applyNumberFormat="1" applyFont="1" applyBorder="1" applyAlignment="1">
      <alignment vertical="center"/>
    </xf>
    <xf numFmtId="43" fontId="26" fillId="0" borderId="15" xfId="0" applyNumberFormat="1" applyFont="1" applyBorder="1" applyAlignment="1">
      <alignment horizontal="center" vertical="center"/>
    </xf>
    <xf numFmtId="43" fontId="28" fillId="0" borderId="15" xfId="0" applyNumberFormat="1" applyFont="1" applyBorder="1" applyAlignment="1">
      <alignment horizontal="center" vertical="center"/>
    </xf>
    <xf numFmtId="0" fontId="29" fillId="0" borderId="12" xfId="0" applyFont="1" applyFill="1" applyBorder="1" applyAlignment="1">
      <alignment horizontal="left" vertical="center"/>
    </xf>
    <xf numFmtId="43" fontId="26" fillId="0" borderId="12" xfId="0" applyNumberFormat="1" applyFont="1" applyBorder="1"/>
    <xf numFmtId="0" fontId="27" fillId="0" borderId="12" xfId="0" applyFont="1" applyFill="1" applyBorder="1" applyAlignment="1">
      <alignment horizontal="left" vertical="center"/>
    </xf>
    <xf numFmtId="43" fontId="26" fillId="0" borderId="5" xfId="0" applyNumberFormat="1" applyFont="1" applyBorder="1"/>
    <xf numFmtId="0" fontId="24" fillId="0" borderId="3" xfId="0" applyFont="1" applyBorder="1" applyAlignment="1">
      <alignment horizontal="center"/>
    </xf>
    <xf numFmtId="43" fontId="26" fillId="0" borderId="15" xfId="0" applyNumberFormat="1" applyFont="1" applyBorder="1"/>
    <xf numFmtId="0" fontId="30" fillId="0" borderId="0" xfId="0" applyFont="1"/>
    <xf numFmtId="43" fontId="30" fillId="0" borderId="0" xfId="0" applyNumberFormat="1" applyFont="1"/>
    <xf numFmtId="43" fontId="26" fillId="0" borderId="16" xfId="0" applyNumberFormat="1" applyFont="1" applyBorder="1"/>
    <xf numFmtId="43" fontId="26" fillId="0" borderId="0" xfId="0" applyNumberFormat="1" applyFont="1"/>
    <xf numFmtId="43" fontId="26" fillId="0" borderId="0" xfId="0" applyNumberFormat="1" applyFont="1" applyBorder="1"/>
    <xf numFmtId="0" fontId="31" fillId="0" borderId="12" xfId="0" applyFont="1" applyBorder="1" applyAlignment="1">
      <alignment horizontal="left" vertical="center" wrapText="1"/>
    </xf>
    <xf numFmtId="0" fontId="32" fillId="0" borderId="12" xfId="0" applyFont="1" applyBorder="1" applyAlignment="1">
      <alignment horizontal="left" vertical="center" wrapText="1"/>
    </xf>
    <xf numFmtId="0" fontId="26" fillId="0" borderId="12" xfId="0" applyFont="1" applyBorder="1" applyAlignment="1">
      <alignment horizontal="left" vertical="center"/>
    </xf>
    <xf numFmtId="0" fontId="26" fillId="0" borderId="3" xfId="0" applyFont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/>
    </xf>
    <xf numFmtId="0" fontId="26" fillId="0" borderId="12" xfId="0" applyFont="1" applyFill="1" applyBorder="1" applyAlignment="1">
      <alignment horizontal="left" vertical="center"/>
    </xf>
    <xf numFmtId="0" fontId="32" fillId="0" borderId="3" xfId="0" applyFont="1" applyBorder="1" applyAlignment="1">
      <alignment horizontal="center"/>
    </xf>
    <xf numFmtId="0" fontId="26" fillId="0" borderId="0" xfId="0" applyFont="1"/>
    <xf numFmtId="43" fontId="3" fillId="0" borderId="5" xfId="0" applyNumberFormat="1" applyFont="1" applyBorder="1" applyAlignment="1">
      <alignment horizontal="right" vertical="top"/>
    </xf>
    <xf numFmtId="4" fontId="6" fillId="0" borderId="3" xfId="0" applyNumberFormat="1" applyFont="1" applyBorder="1" applyAlignment="1">
      <alignment horizontal="right" vertical="center"/>
    </xf>
    <xf numFmtId="43" fontId="12" fillId="0" borderId="7" xfId="0" applyNumberFormat="1" applyFont="1" applyBorder="1" applyAlignment="1">
      <alignment horizontal="center" vertical="center"/>
    </xf>
    <xf numFmtId="4" fontId="12" fillId="0" borderId="3" xfId="0" applyNumberFormat="1" applyFont="1" applyBorder="1" applyAlignment="1">
      <alignment horizontal="right" vertical="center"/>
    </xf>
    <xf numFmtId="4" fontId="12" fillId="0" borderId="12" xfId="0" applyNumberFormat="1" applyFont="1" applyBorder="1" applyAlignment="1">
      <alignment horizontal="right" vertical="center"/>
    </xf>
    <xf numFmtId="4" fontId="12" fillId="0" borderId="5" xfId="0" applyNumberFormat="1" applyFont="1" applyBorder="1" applyAlignment="1">
      <alignment horizontal="right" vertical="center"/>
    </xf>
    <xf numFmtId="43" fontId="12" fillId="0" borderId="5" xfId="1" applyFont="1" applyBorder="1" applyAlignment="1">
      <alignment horizontal="right" vertical="center"/>
    </xf>
    <xf numFmtId="43" fontId="12" fillId="0" borderId="12" xfId="1" applyFont="1" applyBorder="1" applyAlignment="1">
      <alignment vertical="center"/>
    </xf>
    <xf numFmtId="43" fontId="12" fillId="0" borderId="12" xfId="1" applyFont="1" applyBorder="1" applyAlignment="1">
      <alignment horizontal="right" vertical="center"/>
    </xf>
    <xf numFmtId="43" fontId="12" fillId="0" borderId="3" xfId="1" applyFont="1" applyBorder="1" applyAlignment="1">
      <alignment horizontal="right" vertical="center"/>
    </xf>
    <xf numFmtId="0" fontId="24" fillId="0" borderId="2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2" fillId="0" borderId="13" xfId="0" applyFont="1" applyBorder="1" applyAlignment="1">
      <alignment horizontal="left" vertical="center"/>
    </xf>
    <xf numFmtId="0" fontId="12" fillId="0" borderId="14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1" fillId="0" borderId="3" xfId="0" applyFont="1" applyBorder="1" applyAlignment="1">
      <alignment horizontal="center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1" fillId="0" borderId="10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5"/>
  <sheetViews>
    <sheetView workbookViewId="0">
      <selection activeCell="C51" sqref="C51:C59"/>
    </sheetView>
  </sheetViews>
  <sheetFormatPr defaultRowHeight="16.5"/>
  <cols>
    <col min="1" max="1" width="25.75" style="4" customWidth="1"/>
    <col min="2" max="2" width="7.5" style="4" customWidth="1"/>
    <col min="3" max="3" width="8.125" style="4" customWidth="1"/>
    <col min="4" max="8" width="7.25" style="4" customWidth="1"/>
    <col min="9" max="9" width="7.125" style="4" bestFit="1" customWidth="1"/>
    <col min="10" max="13" width="7.25" style="4" customWidth="1"/>
    <col min="14" max="14" width="8" style="4" customWidth="1"/>
    <col min="15" max="16384" width="9" style="4"/>
  </cols>
  <sheetData>
    <row r="1" spans="1:14" ht="21">
      <c r="A1" s="219" t="s">
        <v>0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</row>
    <row r="2" spans="1:14" ht="21">
      <c r="A2" s="219" t="s">
        <v>136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</row>
    <row r="3" spans="1:14" ht="21">
      <c r="A3" s="220" t="s">
        <v>138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</row>
    <row r="4" spans="1:14" ht="76.5" customHeight="1">
      <c r="A4" s="172" t="s">
        <v>81</v>
      </c>
      <c r="B4" s="172" t="s">
        <v>15</v>
      </c>
      <c r="C4" s="172" t="s">
        <v>2</v>
      </c>
      <c r="D4" s="172" t="s">
        <v>68</v>
      </c>
      <c r="E4" s="172" t="s">
        <v>69</v>
      </c>
      <c r="F4" s="172" t="s">
        <v>70</v>
      </c>
      <c r="G4" s="173" t="s">
        <v>71</v>
      </c>
      <c r="H4" s="173" t="s">
        <v>72</v>
      </c>
      <c r="I4" s="173" t="s">
        <v>73</v>
      </c>
      <c r="J4" s="174" t="s">
        <v>98</v>
      </c>
      <c r="K4" s="175" t="s">
        <v>75</v>
      </c>
      <c r="L4" s="175" t="s">
        <v>76</v>
      </c>
      <c r="M4" s="175" t="s">
        <v>77</v>
      </c>
      <c r="N4" s="173" t="s">
        <v>16</v>
      </c>
    </row>
    <row r="5" spans="1:14" ht="18" hidden="1">
      <c r="A5" s="176" t="s">
        <v>67</v>
      </c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</row>
    <row r="6" spans="1:14" ht="15" customHeight="1">
      <c r="A6" s="178" t="s">
        <v>67</v>
      </c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</row>
    <row r="7" spans="1:14" ht="14.1" customHeight="1">
      <c r="A7" s="180" t="s">
        <v>16</v>
      </c>
      <c r="B7" s="179">
        <v>10907049</v>
      </c>
      <c r="C7" s="179">
        <f>SUM(D7:N7)</f>
        <v>10167494</v>
      </c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9">
        <v>10167494</v>
      </c>
    </row>
    <row r="8" spans="1:14" ht="14.1" customHeight="1">
      <c r="A8" s="181" t="s">
        <v>22</v>
      </c>
      <c r="B8" s="182">
        <v>2350080</v>
      </c>
      <c r="C8" s="183">
        <f>SUM(D8:N8)</f>
        <v>2246972</v>
      </c>
      <c r="D8" s="183">
        <v>2246972</v>
      </c>
      <c r="E8" s="183"/>
      <c r="F8" s="183"/>
      <c r="G8" s="183"/>
      <c r="H8" s="183"/>
      <c r="I8" s="183"/>
      <c r="J8" s="183"/>
      <c r="K8" s="183"/>
      <c r="L8" s="183"/>
      <c r="M8" s="183"/>
      <c r="N8" s="183"/>
    </row>
    <row r="9" spans="1:14" ht="14.1" customHeight="1">
      <c r="A9" s="181" t="s">
        <v>23</v>
      </c>
      <c r="B9" s="182">
        <v>7628600</v>
      </c>
      <c r="C9" s="183">
        <f t="shared" ref="C9:C15" si="0">SUM(D9:N9)</f>
        <v>6738715</v>
      </c>
      <c r="D9" s="183">
        <v>3862744</v>
      </c>
      <c r="E9" s="183"/>
      <c r="F9" s="183">
        <v>1268050</v>
      </c>
      <c r="G9" s="183"/>
      <c r="H9" s="183">
        <v>255840</v>
      </c>
      <c r="I9" s="183">
        <v>1071401</v>
      </c>
      <c r="J9" s="183"/>
      <c r="K9" s="183"/>
      <c r="L9" s="183"/>
      <c r="M9" s="183">
        <v>280680</v>
      </c>
      <c r="N9" s="183"/>
    </row>
    <row r="10" spans="1:14" ht="14.1" customHeight="1">
      <c r="A10" s="181" t="s">
        <v>25</v>
      </c>
      <c r="B10" s="182">
        <v>702400</v>
      </c>
      <c r="C10" s="183">
        <f>+D10+F10+H10+I10</f>
        <v>451601</v>
      </c>
      <c r="D10" s="183">
        <v>313551</v>
      </c>
      <c r="E10" s="183"/>
      <c r="F10" s="183">
        <v>61000</v>
      </c>
      <c r="G10" s="183"/>
      <c r="H10" s="183">
        <v>49600</v>
      </c>
      <c r="I10" s="183">
        <v>27450</v>
      </c>
      <c r="J10" s="183"/>
      <c r="K10" s="183"/>
      <c r="L10" s="183"/>
      <c r="M10" s="183">
        <v>0</v>
      </c>
      <c r="N10" s="183"/>
    </row>
    <row r="11" spans="1:14" ht="14.1" customHeight="1">
      <c r="A11" s="181" t="s">
        <v>26</v>
      </c>
      <c r="B11" s="182">
        <v>3342300</v>
      </c>
      <c r="C11" s="183">
        <f>+D11+E11+F11+G11+H11+I11+J11+K11</f>
        <v>1916900.5</v>
      </c>
      <c r="D11" s="183">
        <v>1002444.5</v>
      </c>
      <c r="E11" s="183">
        <v>12600</v>
      </c>
      <c r="F11" s="183">
        <v>410358</v>
      </c>
      <c r="G11" s="183"/>
      <c r="H11" s="183">
        <v>0</v>
      </c>
      <c r="I11" s="183">
        <v>45676</v>
      </c>
      <c r="J11" s="183">
        <v>70882</v>
      </c>
      <c r="K11" s="183">
        <v>374940</v>
      </c>
      <c r="L11" s="183"/>
      <c r="M11" s="183"/>
      <c r="N11" s="183"/>
    </row>
    <row r="12" spans="1:14" ht="14.1" customHeight="1">
      <c r="A12" s="181" t="s">
        <v>27</v>
      </c>
      <c r="B12" s="182">
        <v>1474937</v>
      </c>
      <c r="C12" s="183">
        <f t="shared" si="0"/>
        <v>1116100.8399999999</v>
      </c>
      <c r="D12" s="183">
        <v>215920</v>
      </c>
      <c r="E12" s="183"/>
      <c r="F12" s="183">
        <v>667894.84</v>
      </c>
      <c r="G12" s="183"/>
      <c r="H12" s="183"/>
      <c r="I12" s="183">
        <v>69281</v>
      </c>
      <c r="J12" s="183"/>
      <c r="K12" s="183"/>
      <c r="L12" s="183">
        <v>32700</v>
      </c>
      <c r="M12" s="183">
        <v>130305</v>
      </c>
      <c r="N12" s="183"/>
    </row>
    <row r="13" spans="1:14" ht="14.1" customHeight="1">
      <c r="A13" s="181" t="s">
        <v>34</v>
      </c>
      <c r="B13" s="182">
        <v>860400</v>
      </c>
      <c r="C13" s="183">
        <f t="shared" si="0"/>
        <v>691346.72</v>
      </c>
      <c r="D13" s="183">
        <v>254564.13</v>
      </c>
      <c r="E13" s="183"/>
      <c r="F13" s="183"/>
      <c r="G13" s="183"/>
      <c r="H13" s="183"/>
      <c r="I13" s="183"/>
      <c r="J13" s="183"/>
      <c r="K13" s="183"/>
      <c r="L13" s="183"/>
      <c r="M13" s="183">
        <v>436782.59</v>
      </c>
      <c r="N13" s="183"/>
    </row>
    <row r="14" spans="1:14" ht="14.1" customHeight="1">
      <c r="A14" s="181" t="s">
        <v>82</v>
      </c>
      <c r="B14" s="182">
        <v>528050</v>
      </c>
      <c r="C14" s="183">
        <f t="shared" si="0"/>
        <v>368990</v>
      </c>
      <c r="D14" s="183">
        <v>178740</v>
      </c>
      <c r="E14" s="183"/>
      <c r="F14" s="183">
        <v>116250</v>
      </c>
      <c r="G14" s="183"/>
      <c r="H14" s="183">
        <v>26900</v>
      </c>
      <c r="I14" s="183">
        <v>47100</v>
      </c>
      <c r="J14" s="183"/>
      <c r="K14" s="183"/>
      <c r="L14" s="183"/>
      <c r="M14" s="183"/>
      <c r="N14" s="183"/>
    </row>
    <row r="15" spans="1:14" ht="14.1" customHeight="1">
      <c r="A15" s="181" t="s">
        <v>83</v>
      </c>
      <c r="B15" s="182">
        <v>2047000</v>
      </c>
      <c r="C15" s="183">
        <f t="shared" si="0"/>
        <v>5330000</v>
      </c>
      <c r="D15" s="183"/>
      <c r="E15" s="183"/>
      <c r="F15" s="183"/>
      <c r="G15" s="183"/>
      <c r="H15" s="183"/>
      <c r="I15" s="184">
        <v>5330000</v>
      </c>
      <c r="J15" s="183"/>
      <c r="K15" s="183"/>
      <c r="L15" s="183"/>
      <c r="M15" s="183">
        <v>0</v>
      </c>
      <c r="N15" s="183"/>
    </row>
    <row r="16" spans="1:14" ht="14.1" customHeight="1">
      <c r="A16" s="181" t="s">
        <v>30</v>
      </c>
      <c r="B16" s="182">
        <v>25000</v>
      </c>
      <c r="C16" s="183">
        <f>SUM(D16:N16)</f>
        <v>0</v>
      </c>
      <c r="D16" s="183"/>
      <c r="E16" s="183"/>
      <c r="F16" s="183"/>
      <c r="G16" s="183"/>
      <c r="H16" s="183"/>
      <c r="I16" s="183">
        <v>0</v>
      </c>
      <c r="J16" s="183"/>
      <c r="K16" s="183"/>
      <c r="L16" s="183"/>
      <c r="M16" s="183"/>
      <c r="N16" s="183"/>
    </row>
    <row r="17" spans="1:14" ht="14.1" customHeight="1">
      <c r="A17" s="181" t="s">
        <v>31</v>
      </c>
      <c r="B17" s="182">
        <v>1585364</v>
      </c>
      <c r="C17" s="183">
        <f>+D17+F17+G17+H17+I17+K17</f>
        <v>1545364</v>
      </c>
      <c r="D17" s="183">
        <v>18000</v>
      </c>
      <c r="E17" s="183"/>
      <c r="F17" s="183">
        <v>1517364</v>
      </c>
      <c r="G17" s="183">
        <v>0</v>
      </c>
      <c r="H17" s="183">
        <v>0</v>
      </c>
      <c r="I17" s="183">
        <v>0</v>
      </c>
      <c r="J17" s="183"/>
      <c r="K17" s="183">
        <v>10000</v>
      </c>
      <c r="L17" s="183"/>
      <c r="M17" s="183"/>
      <c r="N17" s="183"/>
    </row>
    <row r="18" spans="1:14" ht="14.1" customHeight="1" thickBot="1">
      <c r="A18" s="185" t="s">
        <v>94</v>
      </c>
      <c r="B18" s="186">
        <f>SUM(B7:B17)</f>
        <v>31451180</v>
      </c>
      <c r="C18" s="186">
        <f>+C17+C16+C15+C14+C13+C12+C11+C10+C9+C8+C7</f>
        <v>30573484.059999999</v>
      </c>
      <c r="D18" s="187">
        <f>SUM(D8:D17)</f>
        <v>8092935.6299999999</v>
      </c>
      <c r="E18" s="187">
        <f t="shared" ref="E18:N18" si="1">SUM(E7:E17)</f>
        <v>12600</v>
      </c>
      <c r="F18" s="187">
        <f t="shared" si="1"/>
        <v>4040916.84</v>
      </c>
      <c r="G18" s="187">
        <f t="shared" si="1"/>
        <v>0</v>
      </c>
      <c r="H18" s="187">
        <f t="shared" si="1"/>
        <v>332340</v>
      </c>
      <c r="I18" s="188">
        <f t="shared" si="1"/>
        <v>6590908</v>
      </c>
      <c r="J18" s="187">
        <f t="shared" si="1"/>
        <v>70882</v>
      </c>
      <c r="K18" s="187">
        <f t="shared" si="1"/>
        <v>384940</v>
      </c>
      <c r="L18" s="187">
        <f t="shared" si="1"/>
        <v>32700</v>
      </c>
      <c r="M18" s="187">
        <f t="shared" si="1"/>
        <v>847767.59000000008</v>
      </c>
      <c r="N18" s="187">
        <f t="shared" si="1"/>
        <v>10167494</v>
      </c>
    </row>
    <row r="19" spans="1:14" ht="14.1" customHeight="1" thickTop="1">
      <c r="A19" s="189" t="s">
        <v>84</v>
      </c>
      <c r="B19" s="190"/>
      <c r="C19" s="190"/>
      <c r="D19" s="190"/>
      <c r="E19" s="190"/>
      <c r="F19" s="190"/>
      <c r="G19" s="190"/>
      <c r="H19" s="190"/>
      <c r="I19" s="190"/>
      <c r="J19" s="190"/>
      <c r="K19" s="190"/>
      <c r="L19" s="190"/>
      <c r="M19" s="190"/>
      <c r="N19" s="190"/>
    </row>
    <row r="20" spans="1:14" ht="14.1" customHeight="1">
      <c r="A20" s="191" t="s">
        <v>85</v>
      </c>
      <c r="B20" s="190">
        <v>138000</v>
      </c>
      <c r="C20" s="190">
        <v>147922</v>
      </c>
      <c r="D20" s="190"/>
      <c r="E20" s="190"/>
      <c r="F20" s="190"/>
      <c r="G20" s="190"/>
      <c r="H20" s="190"/>
      <c r="I20" s="190"/>
      <c r="J20" s="190"/>
      <c r="K20" s="190"/>
      <c r="L20" s="190"/>
      <c r="M20" s="190"/>
      <c r="N20" s="190"/>
    </row>
    <row r="21" spans="1:14" ht="14.1" customHeight="1">
      <c r="A21" s="191" t="s">
        <v>86</v>
      </c>
      <c r="B21" s="190">
        <v>24000</v>
      </c>
      <c r="C21" s="190">
        <v>32434.06</v>
      </c>
      <c r="D21" s="190"/>
      <c r="E21" s="190"/>
      <c r="F21" s="190"/>
      <c r="G21" s="190"/>
      <c r="H21" s="190"/>
      <c r="I21" s="190"/>
      <c r="J21" s="190"/>
      <c r="K21" s="190"/>
      <c r="L21" s="190"/>
      <c r="M21" s="190"/>
      <c r="N21" s="190"/>
    </row>
    <row r="22" spans="1:14" ht="14.1" customHeight="1">
      <c r="A22" s="191" t="s">
        <v>87</v>
      </c>
      <c r="B22" s="190">
        <v>100000</v>
      </c>
      <c r="C22" s="190">
        <v>644126</v>
      </c>
      <c r="D22" s="190"/>
      <c r="E22" s="190"/>
      <c r="F22" s="190"/>
      <c r="G22" s="190"/>
      <c r="H22" s="190"/>
      <c r="I22" s="190"/>
      <c r="J22" s="190"/>
      <c r="K22" s="190"/>
      <c r="L22" s="190"/>
      <c r="M22" s="190"/>
      <c r="N22" s="190"/>
    </row>
    <row r="23" spans="1:14" ht="14.1" customHeight="1">
      <c r="A23" s="191" t="s">
        <v>88</v>
      </c>
      <c r="B23" s="190">
        <v>515000</v>
      </c>
      <c r="C23" s="190">
        <v>182700</v>
      </c>
      <c r="D23" s="190"/>
      <c r="E23" s="190"/>
      <c r="F23" s="190"/>
      <c r="G23" s="190"/>
      <c r="H23" s="190"/>
      <c r="I23" s="190"/>
      <c r="J23" s="190"/>
      <c r="K23" s="190"/>
      <c r="L23" s="190"/>
      <c r="M23" s="190"/>
      <c r="N23" s="190"/>
    </row>
    <row r="24" spans="1:14" ht="14.1" customHeight="1">
      <c r="A24" s="191" t="s">
        <v>107</v>
      </c>
      <c r="B24" s="190">
        <v>100000</v>
      </c>
      <c r="C24" s="190">
        <v>82968.149999999994</v>
      </c>
      <c r="D24" s="190"/>
      <c r="E24" s="190"/>
      <c r="F24" s="190"/>
      <c r="G24" s="190"/>
      <c r="H24" s="190"/>
      <c r="I24" s="190"/>
      <c r="J24" s="190"/>
      <c r="K24" s="190"/>
      <c r="L24" s="190"/>
      <c r="M24" s="190"/>
      <c r="N24" s="190"/>
    </row>
    <row r="25" spans="1:14" ht="14.1" customHeight="1">
      <c r="A25" s="191" t="s">
        <v>89</v>
      </c>
      <c r="B25" s="190">
        <v>3000</v>
      </c>
      <c r="C25" s="190">
        <v>0</v>
      </c>
      <c r="D25" s="190"/>
      <c r="E25" s="190"/>
      <c r="F25" s="190"/>
      <c r="G25" s="190"/>
      <c r="H25" s="190"/>
      <c r="I25" s="190"/>
      <c r="J25" s="190"/>
      <c r="K25" s="190"/>
      <c r="L25" s="190"/>
      <c r="M25" s="190"/>
      <c r="N25" s="190"/>
    </row>
    <row r="26" spans="1:14" ht="14.1" customHeight="1">
      <c r="A26" s="191" t="s">
        <v>90</v>
      </c>
      <c r="B26" s="190">
        <v>14120000</v>
      </c>
      <c r="C26" s="190">
        <v>14810427.619999999</v>
      </c>
      <c r="D26" s="190"/>
      <c r="E26" s="190"/>
      <c r="F26" s="190"/>
      <c r="G26" s="190"/>
      <c r="H26" s="190"/>
      <c r="I26" s="190"/>
      <c r="J26" s="190"/>
      <c r="K26" s="190"/>
      <c r="L26" s="190"/>
      <c r="M26" s="190"/>
      <c r="N26" s="190"/>
    </row>
    <row r="27" spans="1:14" ht="14.1" customHeight="1">
      <c r="A27" s="191" t="s">
        <v>91</v>
      </c>
      <c r="B27" s="190">
        <v>16451180</v>
      </c>
      <c r="C27" s="190">
        <v>15275021</v>
      </c>
      <c r="D27" s="190"/>
      <c r="E27" s="190"/>
      <c r="F27" s="190"/>
      <c r="G27" s="190"/>
      <c r="H27" s="190"/>
      <c r="I27" s="190"/>
      <c r="J27" s="190"/>
      <c r="K27" s="190"/>
      <c r="L27" s="190"/>
      <c r="M27" s="190"/>
      <c r="N27" s="190"/>
    </row>
    <row r="28" spans="1:14" ht="14.1" customHeight="1">
      <c r="A28" s="191" t="s">
        <v>92</v>
      </c>
      <c r="B28" s="192"/>
      <c r="C28" s="192">
        <v>3884000</v>
      </c>
      <c r="D28" s="192"/>
      <c r="E28" s="192"/>
      <c r="F28" s="192"/>
      <c r="G28" s="192"/>
      <c r="H28" s="192"/>
      <c r="I28" s="192"/>
      <c r="J28" s="192"/>
      <c r="K28" s="192"/>
      <c r="L28" s="192"/>
      <c r="M28" s="192"/>
      <c r="N28" s="192"/>
    </row>
    <row r="29" spans="1:14" ht="14.1" customHeight="1" thickBot="1">
      <c r="A29" s="193" t="s">
        <v>93</v>
      </c>
      <c r="B29" s="194">
        <f>SUM(B20:B28)</f>
        <v>31451180</v>
      </c>
      <c r="C29" s="194">
        <f>SUM(C20:C28)</f>
        <v>35059598.829999998</v>
      </c>
      <c r="D29" s="194"/>
      <c r="E29" s="194"/>
      <c r="F29" s="194"/>
      <c r="G29" s="194"/>
      <c r="H29" s="194"/>
      <c r="I29" s="194"/>
      <c r="J29" s="194"/>
      <c r="K29" s="194"/>
      <c r="L29" s="194"/>
      <c r="M29" s="194"/>
      <c r="N29" s="194"/>
    </row>
    <row r="30" spans="1:14" ht="18" thickTop="1" thickBot="1">
      <c r="A30" s="195" t="s">
        <v>96</v>
      </c>
      <c r="B30" s="196"/>
      <c r="C30" s="197">
        <f>SUM(C29)-C18</f>
        <v>4486114.7699999996</v>
      </c>
      <c r="D30" s="198"/>
      <c r="E30" s="198"/>
      <c r="F30" s="198"/>
      <c r="G30" s="198"/>
      <c r="H30" s="198"/>
      <c r="I30" s="198"/>
      <c r="J30" s="198"/>
      <c r="K30" s="198"/>
      <c r="L30" s="198"/>
      <c r="M30" s="198"/>
      <c r="N30" s="198"/>
    </row>
    <row r="31" spans="1:14" ht="17.25" thickTop="1">
      <c r="A31" s="195"/>
      <c r="B31" s="196"/>
      <c r="C31" s="199"/>
      <c r="D31" s="198"/>
      <c r="E31" s="198"/>
      <c r="F31" s="198"/>
      <c r="G31" s="198"/>
      <c r="H31" s="198"/>
      <c r="I31" s="198"/>
      <c r="J31" s="198"/>
      <c r="K31" s="198"/>
      <c r="L31" s="198"/>
      <c r="M31" s="198"/>
      <c r="N31" s="198"/>
    </row>
    <row r="32" spans="1:14">
      <c r="A32" s="195"/>
      <c r="B32" s="195"/>
      <c r="C32" s="195"/>
      <c r="D32" s="195"/>
      <c r="E32" s="195"/>
      <c r="F32" s="195"/>
      <c r="G32" s="195"/>
      <c r="H32" s="195"/>
      <c r="I32" s="195"/>
      <c r="J32" s="195"/>
      <c r="K32" s="195"/>
      <c r="L32" s="195"/>
      <c r="M32" s="195"/>
      <c r="N32" s="195"/>
    </row>
    <row r="33" spans="1:15" ht="18">
      <c r="A33" s="221" t="s">
        <v>0</v>
      </c>
      <c r="B33" s="221"/>
      <c r="C33" s="221"/>
      <c r="D33" s="221"/>
      <c r="E33" s="221"/>
      <c r="F33" s="221"/>
      <c r="G33" s="221"/>
      <c r="H33" s="221"/>
      <c r="I33" s="221"/>
      <c r="J33" s="221"/>
      <c r="K33" s="221"/>
      <c r="L33" s="221"/>
      <c r="M33" s="221"/>
      <c r="N33" s="221"/>
    </row>
    <row r="34" spans="1:15" ht="18">
      <c r="A34" s="221" t="s">
        <v>137</v>
      </c>
      <c r="B34" s="221"/>
      <c r="C34" s="221"/>
      <c r="D34" s="221"/>
      <c r="E34" s="221"/>
      <c r="F34" s="221"/>
      <c r="G34" s="221"/>
      <c r="H34" s="221"/>
      <c r="I34" s="221"/>
      <c r="J34" s="221"/>
      <c r="K34" s="221"/>
      <c r="L34" s="221"/>
      <c r="M34" s="221"/>
      <c r="N34" s="221"/>
    </row>
    <row r="35" spans="1:15" ht="18">
      <c r="A35" s="218" t="s">
        <v>139</v>
      </c>
      <c r="B35" s="218"/>
      <c r="C35" s="218"/>
      <c r="D35" s="218"/>
      <c r="E35" s="218"/>
      <c r="F35" s="218"/>
      <c r="G35" s="218"/>
      <c r="H35" s="218"/>
      <c r="I35" s="218"/>
      <c r="J35" s="218"/>
      <c r="K35" s="218"/>
      <c r="L35" s="218"/>
      <c r="M35" s="218"/>
      <c r="N35" s="218"/>
    </row>
    <row r="36" spans="1:15" ht="80.25" customHeight="1">
      <c r="A36" s="172" t="s">
        <v>81</v>
      </c>
      <c r="B36" s="172" t="s">
        <v>15</v>
      </c>
      <c r="C36" s="172" t="s">
        <v>2</v>
      </c>
      <c r="D36" s="172" t="s">
        <v>68</v>
      </c>
      <c r="E36" s="172" t="s">
        <v>69</v>
      </c>
      <c r="F36" s="172" t="s">
        <v>70</v>
      </c>
      <c r="G36" s="173" t="s">
        <v>71</v>
      </c>
      <c r="H36" s="173" t="s">
        <v>72</v>
      </c>
      <c r="I36" s="173" t="s">
        <v>73</v>
      </c>
      <c r="J36" s="174" t="s">
        <v>98</v>
      </c>
      <c r="K36" s="175" t="s">
        <v>75</v>
      </c>
      <c r="L36" s="175" t="s">
        <v>76</v>
      </c>
      <c r="M36" s="175" t="s">
        <v>77</v>
      </c>
      <c r="N36" s="173" t="s">
        <v>16</v>
      </c>
      <c r="O36" s="167"/>
    </row>
    <row r="37" spans="1:15" ht="11.25" customHeight="1">
      <c r="A37" s="200" t="s">
        <v>67</v>
      </c>
      <c r="B37" s="179"/>
      <c r="C37" s="179"/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179"/>
      <c r="O37" s="167"/>
    </row>
    <row r="38" spans="1:15" ht="14.25" customHeight="1">
      <c r="A38" s="201" t="s">
        <v>16</v>
      </c>
      <c r="B38" s="179">
        <v>1108730</v>
      </c>
      <c r="C38" s="179">
        <f>SUM(D38:N38)</f>
        <v>10167494</v>
      </c>
      <c r="D38" s="179"/>
      <c r="E38" s="179"/>
      <c r="F38" s="179"/>
      <c r="G38" s="179"/>
      <c r="H38" s="179"/>
      <c r="I38" s="179"/>
      <c r="J38" s="179"/>
      <c r="K38" s="179"/>
      <c r="L38" s="179"/>
      <c r="M38" s="179"/>
      <c r="N38" s="179">
        <v>10167494</v>
      </c>
      <c r="O38" s="167"/>
    </row>
    <row r="39" spans="1:15" ht="15.75" customHeight="1">
      <c r="A39" s="202" t="s">
        <v>22</v>
      </c>
      <c r="B39" s="182">
        <v>2432100</v>
      </c>
      <c r="C39" s="183">
        <f>SUM(D39:N39)</f>
        <v>2246972</v>
      </c>
      <c r="D39" s="183">
        <v>2246972</v>
      </c>
      <c r="E39" s="183"/>
      <c r="F39" s="183"/>
      <c r="G39" s="183"/>
      <c r="H39" s="183"/>
      <c r="I39" s="183"/>
      <c r="J39" s="183"/>
      <c r="K39" s="183"/>
      <c r="L39" s="183"/>
      <c r="M39" s="183"/>
      <c r="N39" s="183"/>
      <c r="O39" s="167"/>
    </row>
    <row r="40" spans="1:15" ht="15" customHeight="1">
      <c r="A40" s="202" t="s">
        <v>23</v>
      </c>
      <c r="B40" s="182">
        <v>5603960</v>
      </c>
      <c r="C40" s="183">
        <f t="shared" ref="C40" si="2">SUM(D40:N40)</f>
        <v>6738715</v>
      </c>
      <c r="D40" s="183">
        <v>3862744</v>
      </c>
      <c r="E40" s="183"/>
      <c r="F40" s="183">
        <v>1268050</v>
      </c>
      <c r="G40" s="183"/>
      <c r="H40" s="183">
        <v>255840</v>
      </c>
      <c r="I40" s="183">
        <v>1071401</v>
      </c>
      <c r="J40" s="183"/>
      <c r="K40" s="183"/>
      <c r="L40" s="183"/>
      <c r="M40" s="183">
        <v>280680</v>
      </c>
      <c r="N40" s="183"/>
      <c r="O40" s="167"/>
    </row>
    <row r="41" spans="1:15" ht="18">
      <c r="A41" s="202" t="s">
        <v>25</v>
      </c>
      <c r="B41" s="182">
        <v>773510</v>
      </c>
      <c r="C41" s="183">
        <f>+D41+F41+H41+I41</f>
        <v>451601</v>
      </c>
      <c r="D41" s="183">
        <v>313551</v>
      </c>
      <c r="E41" s="183"/>
      <c r="F41" s="183">
        <v>61000</v>
      </c>
      <c r="G41" s="183"/>
      <c r="H41" s="183">
        <v>49600</v>
      </c>
      <c r="I41" s="183">
        <v>27450</v>
      </c>
      <c r="J41" s="183"/>
      <c r="K41" s="183"/>
      <c r="L41" s="183"/>
      <c r="M41" s="183">
        <v>0</v>
      </c>
      <c r="N41" s="183"/>
      <c r="O41" s="167"/>
    </row>
    <row r="42" spans="1:15" ht="18">
      <c r="A42" s="202" t="s">
        <v>26</v>
      </c>
      <c r="B42" s="182">
        <v>2579400</v>
      </c>
      <c r="C42" s="183">
        <f t="shared" ref="C42:C45" si="3">SUM(D42:N42)</f>
        <v>1916900.5</v>
      </c>
      <c r="D42" s="183">
        <v>1002444.5</v>
      </c>
      <c r="E42" s="183">
        <v>12600</v>
      </c>
      <c r="F42" s="183">
        <v>410358</v>
      </c>
      <c r="G42" s="183"/>
      <c r="H42" s="183">
        <v>0</v>
      </c>
      <c r="I42" s="183">
        <v>45676</v>
      </c>
      <c r="J42" s="183">
        <v>70882</v>
      </c>
      <c r="K42" s="183">
        <v>374940</v>
      </c>
      <c r="L42" s="183"/>
      <c r="M42" s="183"/>
      <c r="N42" s="183"/>
      <c r="O42" s="167"/>
    </row>
    <row r="43" spans="1:15" ht="18">
      <c r="A43" s="202" t="s">
        <v>27</v>
      </c>
      <c r="B43" s="182">
        <v>1612320</v>
      </c>
      <c r="C43" s="183">
        <f t="shared" si="3"/>
        <v>1116100.8399999999</v>
      </c>
      <c r="D43" s="183">
        <v>215920</v>
      </c>
      <c r="E43" s="183"/>
      <c r="F43" s="183">
        <v>667894.84</v>
      </c>
      <c r="G43" s="183"/>
      <c r="H43" s="183"/>
      <c r="I43" s="183">
        <v>69281</v>
      </c>
      <c r="J43" s="183"/>
      <c r="K43" s="183"/>
      <c r="L43" s="183">
        <v>32700</v>
      </c>
      <c r="M43" s="183">
        <v>130305</v>
      </c>
      <c r="N43" s="183"/>
      <c r="O43" s="167"/>
    </row>
    <row r="44" spans="1:15" ht="15.75" customHeight="1">
      <c r="A44" s="202" t="s">
        <v>34</v>
      </c>
      <c r="B44" s="182">
        <v>945000</v>
      </c>
      <c r="C44" s="183">
        <f t="shared" si="3"/>
        <v>691346.72</v>
      </c>
      <c r="D44" s="183">
        <v>254564.13</v>
      </c>
      <c r="E44" s="183"/>
      <c r="F44" s="183"/>
      <c r="G44" s="183"/>
      <c r="H44" s="183"/>
      <c r="I44" s="183"/>
      <c r="J44" s="183"/>
      <c r="K44" s="183"/>
      <c r="L44" s="183"/>
      <c r="M44" s="183">
        <v>436782.59</v>
      </c>
      <c r="N44" s="183"/>
      <c r="O44" s="167"/>
    </row>
    <row r="45" spans="1:15" ht="17.25" customHeight="1">
      <c r="A45" s="202" t="s">
        <v>82</v>
      </c>
      <c r="B45" s="182">
        <v>506100</v>
      </c>
      <c r="C45" s="183">
        <f t="shared" si="3"/>
        <v>368990</v>
      </c>
      <c r="D45" s="183">
        <v>178740</v>
      </c>
      <c r="E45" s="183"/>
      <c r="F45" s="183">
        <v>116250</v>
      </c>
      <c r="G45" s="183"/>
      <c r="H45" s="183">
        <v>26900</v>
      </c>
      <c r="I45" s="183">
        <v>47100</v>
      </c>
      <c r="J45" s="183"/>
      <c r="K45" s="183"/>
      <c r="L45" s="183"/>
      <c r="M45" s="183"/>
      <c r="N45" s="183"/>
      <c r="O45" s="167"/>
    </row>
    <row r="46" spans="1:15" ht="14.25" customHeight="1">
      <c r="A46" s="202" t="s">
        <v>83</v>
      </c>
      <c r="B46" s="182">
        <v>3582000</v>
      </c>
      <c r="C46" s="183">
        <f>+I46</f>
        <v>5330000</v>
      </c>
      <c r="D46" s="183"/>
      <c r="E46" s="183"/>
      <c r="F46" s="183"/>
      <c r="G46" s="183"/>
      <c r="H46" s="183"/>
      <c r="I46" s="184">
        <v>5330000</v>
      </c>
      <c r="J46" s="183"/>
      <c r="K46" s="183"/>
      <c r="L46" s="183"/>
      <c r="M46" s="183">
        <v>0</v>
      </c>
      <c r="N46" s="183"/>
      <c r="O46" s="167"/>
    </row>
    <row r="47" spans="1:15" ht="13.5" customHeight="1">
      <c r="A47" s="202" t="s">
        <v>30</v>
      </c>
      <c r="B47" s="182">
        <v>25000</v>
      </c>
      <c r="C47" s="183">
        <f>SUM(D47:N47)</f>
        <v>0</v>
      </c>
      <c r="D47" s="183"/>
      <c r="E47" s="183"/>
      <c r="F47" s="183"/>
      <c r="G47" s="183"/>
      <c r="H47" s="183"/>
      <c r="I47" s="183">
        <v>0</v>
      </c>
      <c r="J47" s="183"/>
      <c r="K47" s="183"/>
      <c r="L47" s="183"/>
      <c r="M47" s="183"/>
      <c r="N47" s="183"/>
      <c r="O47" s="167"/>
    </row>
    <row r="48" spans="1:15" ht="18">
      <c r="A48" s="202" t="s">
        <v>31</v>
      </c>
      <c r="B48" s="182">
        <v>1831880</v>
      </c>
      <c r="C48" s="183">
        <f>+D48+F48+G48+H48+I48+K48</f>
        <v>1545364</v>
      </c>
      <c r="D48" s="183">
        <v>18000</v>
      </c>
      <c r="E48" s="183"/>
      <c r="F48" s="183">
        <v>1517364</v>
      </c>
      <c r="G48" s="183">
        <v>0</v>
      </c>
      <c r="H48" s="183">
        <v>0</v>
      </c>
      <c r="I48" s="183">
        <v>0</v>
      </c>
      <c r="J48" s="183"/>
      <c r="K48" s="183">
        <v>10000</v>
      </c>
      <c r="L48" s="183"/>
      <c r="M48" s="183"/>
      <c r="N48" s="183"/>
      <c r="O48" s="167"/>
    </row>
    <row r="49" spans="1:15" ht="18.75" thickBot="1">
      <c r="A49" s="203" t="s">
        <v>94</v>
      </c>
      <c r="B49" s="186">
        <f>SUM(B38:B48)</f>
        <v>21000000</v>
      </c>
      <c r="C49" s="186">
        <f>SUM(C38:C48)</f>
        <v>30573484.059999999</v>
      </c>
      <c r="D49" s="187">
        <f>SUM(D39:D48)</f>
        <v>8092935.6299999999</v>
      </c>
      <c r="E49" s="187">
        <f t="shared" ref="E49:N49" si="4">SUM(E38:E48)</f>
        <v>12600</v>
      </c>
      <c r="F49" s="187">
        <f t="shared" si="4"/>
        <v>4040916.84</v>
      </c>
      <c r="G49" s="187">
        <f t="shared" si="4"/>
        <v>0</v>
      </c>
      <c r="H49" s="187">
        <f t="shared" si="4"/>
        <v>332340</v>
      </c>
      <c r="I49" s="187">
        <f t="shared" si="4"/>
        <v>6590908</v>
      </c>
      <c r="J49" s="187">
        <f t="shared" si="4"/>
        <v>70882</v>
      </c>
      <c r="K49" s="187">
        <f t="shared" si="4"/>
        <v>384940</v>
      </c>
      <c r="L49" s="187">
        <f t="shared" si="4"/>
        <v>32700</v>
      </c>
      <c r="M49" s="187">
        <f t="shared" si="4"/>
        <v>847767.59000000008</v>
      </c>
      <c r="N49" s="187">
        <f t="shared" si="4"/>
        <v>10167494</v>
      </c>
      <c r="O49" s="167"/>
    </row>
    <row r="50" spans="1:15" ht="15" customHeight="1" thickTop="1">
      <c r="A50" s="204" t="s">
        <v>84</v>
      </c>
      <c r="B50" s="190"/>
      <c r="C50" s="190"/>
      <c r="D50" s="190"/>
      <c r="E50" s="190"/>
      <c r="F50" s="190"/>
      <c r="G50" s="190"/>
      <c r="H50" s="190"/>
      <c r="I50" s="190"/>
      <c r="J50" s="190"/>
      <c r="K50" s="190"/>
      <c r="L50" s="190"/>
      <c r="M50" s="190"/>
      <c r="N50" s="190"/>
      <c r="O50" s="167"/>
    </row>
    <row r="51" spans="1:15" ht="17.25" customHeight="1">
      <c r="A51" s="205" t="s">
        <v>85</v>
      </c>
      <c r="B51" s="190">
        <v>120000</v>
      </c>
      <c r="C51" s="190">
        <v>147922</v>
      </c>
      <c r="D51" s="190"/>
      <c r="E51" s="190"/>
      <c r="F51" s="190"/>
      <c r="G51" s="190"/>
      <c r="H51" s="190"/>
      <c r="I51" s="190"/>
      <c r="J51" s="190"/>
      <c r="K51" s="190"/>
      <c r="L51" s="190"/>
      <c r="M51" s="190"/>
      <c r="N51" s="190"/>
      <c r="O51" s="167"/>
    </row>
    <row r="52" spans="1:15" ht="16.5" customHeight="1">
      <c r="A52" s="205" t="s">
        <v>86</v>
      </c>
      <c r="B52" s="190">
        <v>50000</v>
      </c>
      <c r="C52" s="190">
        <v>32434.06</v>
      </c>
      <c r="D52" s="190"/>
      <c r="E52" s="190"/>
      <c r="F52" s="190"/>
      <c r="G52" s="190"/>
      <c r="H52" s="190"/>
      <c r="I52" s="190"/>
      <c r="J52" s="190"/>
      <c r="K52" s="190"/>
      <c r="L52" s="190"/>
      <c r="M52" s="190"/>
      <c r="N52" s="190"/>
      <c r="O52" s="167"/>
    </row>
    <row r="53" spans="1:15" ht="15" customHeight="1">
      <c r="A53" s="205" t="s">
        <v>87</v>
      </c>
      <c r="B53" s="190">
        <v>450000</v>
      </c>
      <c r="C53" s="190">
        <v>644126</v>
      </c>
      <c r="D53" s="190"/>
      <c r="E53" s="190"/>
      <c r="F53" s="190"/>
      <c r="G53" s="190"/>
      <c r="H53" s="190"/>
      <c r="I53" s="190"/>
      <c r="J53" s="190"/>
      <c r="K53" s="190"/>
      <c r="L53" s="190"/>
      <c r="M53" s="190"/>
      <c r="N53" s="190"/>
      <c r="O53" s="167"/>
    </row>
    <row r="54" spans="1:15" ht="15.75" customHeight="1">
      <c r="A54" s="205" t="s">
        <v>88</v>
      </c>
      <c r="B54" s="190">
        <v>150000</v>
      </c>
      <c r="C54" s="190">
        <v>182700</v>
      </c>
      <c r="D54" s="190"/>
      <c r="E54" s="190"/>
      <c r="F54" s="190"/>
      <c r="G54" s="190"/>
      <c r="H54" s="190"/>
      <c r="I54" s="190"/>
      <c r="J54" s="190"/>
      <c r="K54" s="190"/>
      <c r="L54" s="190"/>
      <c r="M54" s="190"/>
      <c r="N54" s="190"/>
      <c r="O54" s="167"/>
    </row>
    <row r="55" spans="1:15" ht="15" customHeight="1">
      <c r="A55" s="205" t="s">
        <v>107</v>
      </c>
      <c r="B55" s="190">
        <v>120000</v>
      </c>
      <c r="C55" s="190">
        <v>82968.149999999994</v>
      </c>
      <c r="D55" s="190"/>
      <c r="E55" s="190"/>
      <c r="F55" s="190"/>
      <c r="G55" s="190"/>
      <c r="H55" s="190"/>
      <c r="I55" s="190"/>
      <c r="J55" s="190"/>
      <c r="K55" s="190"/>
      <c r="L55" s="190"/>
      <c r="M55" s="190"/>
      <c r="N55" s="190"/>
      <c r="O55" s="167"/>
    </row>
    <row r="56" spans="1:15" ht="15.75" customHeight="1">
      <c r="A56" s="205" t="s">
        <v>89</v>
      </c>
      <c r="B56" s="190">
        <v>3000</v>
      </c>
      <c r="C56" s="190">
        <v>0</v>
      </c>
      <c r="D56" s="190"/>
      <c r="E56" s="190"/>
      <c r="F56" s="190"/>
      <c r="G56" s="190"/>
      <c r="H56" s="190"/>
      <c r="I56" s="190"/>
      <c r="J56" s="190"/>
      <c r="K56" s="190"/>
      <c r="L56" s="190"/>
      <c r="M56" s="190"/>
      <c r="N56" s="190"/>
      <c r="O56" s="167"/>
    </row>
    <row r="57" spans="1:15" ht="15.75" customHeight="1">
      <c r="A57" s="205" t="s">
        <v>90</v>
      </c>
      <c r="B57" s="190">
        <v>13407000</v>
      </c>
      <c r="C57" s="190">
        <v>14810427.619999999</v>
      </c>
      <c r="D57" s="190"/>
      <c r="E57" s="190"/>
      <c r="F57" s="190"/>
      <c r="G57" s="190"/>
      <c r="H57" s="190"/>
      <c r="I57" s="190"/>
      <c r="J57" s="190"/>
      <c r="K57" s="190"/>
      <c r="L57" s="190"/>
      <c r="M57" s="190"/>
      <c r="N57" s="190"/>
      <c r="O57" s="167"/>
    </row>
    <row r="58" spans="1:15" ht="16.5" customHeight="1">
      <c r="A58" s="205" t="s">
        <v>91</v>
      </c>
      <c r="B58" s="190">
        <v>6700000</v>
      </c>
      <c r="C58" s="190">
        <v>15275021</v>
      </c>
      <c r="D58" s="190"/>
      <c r="E58" s="190"/>
      <c r="F58" s="190"/>
      <c r="G58" s="190"/>
      <c r="H58" s="190"/>
      <c r="I58" s="190"/>
      <c r="J58" s="190"/>
      <c r="K58" s="190"/>
      <c r="L58" s="190"/>
      <c r="M58" s="190"/>
      <c r="N58" s="190"/>
      <c r="O58" s="167"/>
    </row>
    <row r="59" spans="1:15" ht="15" customHeight="1">
      <c r="A59" s="205" t="s">
        <v>92</v>
      </c>
      <c r="B59" s="192"/>
      <c r="C59" s="192">
        <v>3884000</v>
      </c>
      <c r="D59" s="192"/>
      <c r="E59" s="192"/>
      <c r="F59" s="192"/>
      <c r="G59" s="192"/>
      <c r="H59" s="192"/>
      <c r="I59" s="192"/>
      <c r="J59" s="192"/>
      <c r="K59" s="192"/>
      <c r="L59" s="192"/>
      <c r="M59" s="192"/>
      <c r="N59" s="192"/>
      <c r="O59" s="167"/>
    </row>
    <row r="60" spans="1:15" ht="17.25" customHeight="1" thickBot="1">
      <c r="A60" s="206" t="s">
        <v>93</v>
      </c>
      <c r="B60" s="194">
        <f>SUM(B51:B59)</f>
        <v>21000000</v>
      </c>
      <c r="C60" s="194">
        <f>SUM(C51:C59)</f>
        <v>35059598.829999998</v>
      </c>
      <c r="D60" s="194"/>
      <c r="E60" s="194"/>
      <c r="F60" s="194"/>
      <c r="G60" s="194"/>
      <c r="H60" s="194"/>
      <c r="I60" s="194"/>
      <c r="J60" s="194"/>
      <c r="K60" s="194"/>
      <c r="L60" s="194"/>
      <c r="M60" s="194"/>
      <c r="N60" s="194"/>
      <c r="O60" s="167"/>
    </row>
    <row r="61" spans="1:15" ht="19.5" thickTop="1" thickBot="1">
      <c r="A61" s="207" t="s">
        <v>96</v>
      </c>
      <c r="B61" s="198"/>
      <c r="C61" s="197">
        <f>SUM(C60)-C49</f>
        <v>4486114.7699999996</v>
      </c>
      <c r="D61" s="198"/>
      <c r="E61" s="198"/>
      <c r="F61" s="198"/>
      <c r="G61" s="198"/>
      <c r="H61" s="198"/>
      <c r="I61" s="198"/>
      <c r="J61" s="198"/>
      <c r="K61" s="198"/>
      <c r="L61" s="198"/>
      <c r="M61" s="198"/>
      <c r="N61" s="198"/>
      <c r="O61" s="167"/>
    </row>
    <row r="62" spans="1:15" ht="18.75" thickTop="1">
      <c r="A62" s="167"/>
      <c r="B62" s="94"/>
      <c r="C62" s="97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167"/>
    </row>
    <row r="63" spans="1:15" ht="18">
      <c r="A63" s="167"/>
      <c r="B63" s="167"/>
      <c r="C63" s="167"/>
      <c r="D63" s="167"/>
      <c r="E63" s="167"/>
      <c r="F63" s="167"/>
      <c r="G63" s="167"/>
      <c r="H63" s="167"/>
      <c r="I63" s="167"/>
      <c r="J63" s="167"/>
      <c r="K63" s="167"/>
      <c r="L63" s="167"/>
      <c r="M63" s="167"/>
      <c r="N63" s="167"/>
      <c r="O63" s="167"/>
    </row>
    <row r="64" spans="1:15" ht="18">
      <c r="A64" s="167"/>
      <c r="B64" s="167"/>
      <c r="C64" s="167"/>
      <c r="D64" s="167"/>
      <c r="E64" s="167"/>
      <c r="F64" s="167"/>
      <c r="G64" s="167"/>
      <c r="H64" s="167"/>
      <c r="I64" s="167"/>
      <c r="J64" s="167"/>
      <c r="K64" s="167"/>
      <c r="L64" s="167"/>
      <c r="M64" s="167"/>
      <c r="N64" s="167"/>
      <c r="O64" s="167"/>
    </row>
    <row r="65" spans="1:15" ht="18">
      <c r="A65" s="167"/>
      <c r="B65" s="167"/>
      <c r="C65" s="167"/>
      <c r="D65" s="167"/>
      <c r="E65" s="167"/>
      <c r="F65" s="167"/>
      <c r="G65" s="167"/>
      <c r="H65" s="167"/>
      <c r="I65" s="167"/>
      <c r="J65" s="167"/>
      <c r="K65" s="167"/>
      <c r="L65" s="167"/>
      <c r="M65" s="167"/>
      <c r="N65" s="167"/>
      <c r="O65" s="167"/>
    </row>
  </sheetData>
  <mergeCells count="6">
    <mergeCell ref="A35:N35"/>
    <mergeCell ref="A1:N1"/>
    <mergeCell ref="A2:N2"/>
    <mergeCell ref="A3:N3"/>
    <mergeCell ref="A33:N33"/>
    <mergeCell ref="A34:N34"/>
  </mergeCells>
  <pageMargins left="0.9055118110236221" right="0.26" top="0.44" bottom="0.36" header="0.31496062992125984" footer="0.31496062992125984"/>
  <pageSetup paperSize="9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1"/>
  <sheetViews>
    <sheetView workbookViewId="0">
      <selection activeCell="J7" sqref="J7"/>
    </sheetView>
  </sheetViews>
  <sheetFormatPr defaultRowHeight="16.5"/>
  <cols>
    <col min="1" max="1" width="25.75" style="4" customWidth="1"/>
    <col min="2" max="2" width="7.5" style="4" customWidth="1"/>
    <col min="3" max="3" width="8.125" style="4" customWidth="1"/>
    <col min="4" max="8" width="7.25" style="4" customWidth="1"/>
    <col min="9" max="9" width="7.125" style="4" bestFit="1" customWidth="1"/>
    <col min="10" max="13" width="7.25" style="4" customWidth="1"/>
    <col min="14" max="14" width="8" style="4" customWidth="1"/>
    <col min="15" max="16384" width="9" style="4"/>
  </cols>
  <sheetData>
    <row r="1" spans="1:14" ht="21">
      <c r="A1" s="222" t="s">
        <v>0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</row>
    <row r="2" spans="1:14" ht="21">
      <c r="A2" s="222" t="s">
        <v>135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</row>
    <row r="3" spans="1:14" ht="21">
      <c r="A3" s="223" t="s">
        <v>138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</row>
    <row r="4" spans="1:14" ht="76.5" customHeight="1">
      <c r="A4" s="6" t="s">
        <v>81</v>
      </c>
      <c r="B4" s="6" t="s">
        <v>15</v>
      </c>
      <c r="C4" s="6" t="s">
        <v>2</v>
      </c>
      <c r="D4" s="6" t="s">
        <v>68</v>
      </c>
      <c r="E4" s="6" t="s">
        <v>69</v>
      </c>
      <c r="F4" s="6" t="s">
        <v>70</v>
      </c>
      <c r="G4" s="15" t="s">
        <v>71</v>
      </c>
      <c r="H4" s="15" t="s">
        <v>72</v>
      </c>
      <c r="I4" s="15" t="s">
        <v>73</v>
      </c>
      <c r="J4" s="19" t="s">
        <v>98</v>
      </c>
      <c r="K4" s="17" t="s">
        <v>75</v>
      </c>
      <c r="L4" s="17" t="s">
        <v>76</v>
      </c>
      <c r="M4" s="17" t="s">
        <v>77</v>
      </c>
      <c r="N4" s="15" t="s">
        <v>16</v>
      </c>
    </row>
    <row r="5" spans="1:14" ht="18" hidden="1">
      <c r="A5" s="22" t="s">
        <v>67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1:14" ht="15" customHeight="1">
      <c r="A6" s="27" t="s">
        <v>67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</row>
    <row r="7" spans="1:14" ht="14.1" customHeight="1">
      <c r="A7" s="21" t="s">
        <v>16</v>
      </c>
      <c r="B7" s="88">
        <v>10907049</v>
      </c>
      <c r="C7" s="88">
        <f>SUM(D7:N7)</f>
        <v>10167494</v>
      </c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9">
        <v>10167494</v>
      </c>
    </row>
    <row r="8" spans="1:14" ht="14.1" customHeight="1">
      <c r="A8" s="8" t="s">
        <v>22</v>
      </c>
      <c r="B8" s="95">
        <v>2350080</v>
      </c>
      <c r="C8" s="85">
        <f>SUM(D8:N8)</f>
        <v>2246972</v>
      </c>
      <c r="D8" s="183">
        <v>2246972</v>
      </c>
      <c r="E8" s="183"/>
      <c r="F8" s="183"/>
      <c r="G8" s="183"/>
      <c r="H8" s="183"/>
      <c r="I8" s="183"/>
      <c r="J8" s="183"/>
      <c r="K8" s="183"/>
      <c r="L8" s="183"/>
      <c r="M8" s="183"/>
      <c r="N8" s="183"/>
    </row>
    <row r="9" spans="1:14" ht="14.1" customHeight="1">
      <c r="A9" s="8" t="s">
        <v>23</v>
      </c>
      <c r="B9" s="95">
        <v>7628600</v>
      </c>
      <c r="C9" s="85">
        <f t="shared" ref="C9:C15" si="0">SUM(D9:N9)</f>
        <v>6738715</v>
      </c>
      <c r="D9" s="183">
        <v>3862744</v>
      </c>
      <c r="E9" s="183"/>
      <c r="F9" s="183">
        <v>1268050</v>
      </c>
      <c r="G9" s="183"/>
      <c r="H9" s="183">
        <v>255840</v>
      </c>
      <c r="I9" s="183">
        <v>1071401</v>
      </c>
      <c r="J9" s="183"/>
      <c r="K9" s="183"/>
      <c r="L9" s="183"/>
      <c r="M9" s="183">
        <v>280680</v>
      </c>
      <c r="N9" s="183"/>
    </row>
    <row r="10" spans="1:14" ht="14.1" customHeight="1">
      <c r="A10" s="8" t="s">
        <v>25</v>
      </c>
      <c r="B10" s="95">
        <v>702400</v>
      </c>
      <c r="C10" s="85">
        <f>+D10+F10+H10+I10</f>
        <v>451601</v>
      </c>
      <c r="D10" s="183">
        <v>313551</v>
      </c>
      <c r="E10" s="183"/>
      <c r="F10" s="183">
        <v>61000</v>
      </c>
      <c r="G10" s="183"/>
      <c r="H10" s="183">
        <v>49600</v>
      </c>
      <c r="I10" s="183">
        <v>27450</v>
      </c>
      <c r="J10" s="183"/>
      <c r="K10" s="183"/>
      <c r="L10" s="183"/>
      <c r="M10" s="183">
        <v>0</v>
      </c>
      <c r="N10" s="183"/>
    </row>
    <row r="11" spans="1:14" ht="14.1" customHeight="1">
      <c r="A11" s="8" t="s">
        <v>26</v>
      </c>
      <c r="B11" s="95">
        <v>3342300</v>
      </c>
      <c r="C11" s="85">
        <f t="shared" si="0"/>
        <v>1916900.5</v>
      </c>
      <c r="D11" s="183">
        <v>1002444.5</v>
      </c>
      <c r="E11" s="183">
        <v>12600</v>
      </c>
      <c r="F11" s="183">
        <v>410358</v>
      </c>
      <c r="G11" s="183"/>
      <c r="H11" s="183">
        <v>0</v>
      </c>
      <c r="I11" s="183">
        <v>45676</v>
      </c>
      <c r="J11" s="183">
        <v>70882</v>
      </c>
      <c r="K11" s="183">
        <v>374940</v>
      </c>
      <c r="L11" s="183"/>
      <c r="M11" s="183"/>
      <c r="N11" s="183"/>
    </row>
    <row r="12" spans="1:14" ht="14.1" customHeight="1">
      <c r="A12" s="8" t="s">
        <v>27</v>
      </c>
      <c r="B12" s="95">
        <v>1474937</v>
      </c>
      <c r="C12" s="85">
        <f t="shared" si="0"/>
        <v>1116100.8399999999</v>
      </c>
      <c r="D12" s="183">
        <v>215920</v>
      </c>
      <c r="E12" s="183"/>
      <c r="F12" s="183">
        <v>667894.84</v>
      </c>
      <c r="G12" s="183"/>
      <c r="H12" s="183"/>
      <c r="I12" s="183">
        <v>69281</v>
      </c>
      <c r="J12" s="183"/>
      <c r="K12" s="183"/>
      <c r="L12" s="183">
        <v>32700</v>
      </c>
      <c r="M12" s="183">
        <v>130305</v>
      </c>
      <c r="N12" s="183"/>
    </row>
    <row r="13" spans="1:14" ht="14.1" customHeight="1">
      <c r="A13" s="8" t="s">
        <v>34</v>
      </c>
      <c r="B13" s="95">
        <v>860400</v>
      </c>
      <c r="C13" s="85">
        <f t="shared" si="0"/>
        <v>691346.72</v>
      </c>
      <c r="D13" s="183">
        <v>254564.13</v>
      </c>
      <c r="E13" s="183"/>
      <c r="F13" s="183"/>
      <c r="G13" s="183"/>
      <c r="H13" s="183"/>
      <c r="I13" s="183"/>
      <c r="J13" s="183"/>
      <c r="K13" s="183"/>
      <c r="L13" s="183"/>
      <c r="M13" s="183">
        <v>436782.59</v>
      </c>
      <c r="N13" s="183"/>
    </row>
    <row r="14" spans="1:14" ht="14.1" customHeight="1">
      <c r="A14" s="8" t="s">
        <v>82</v>
      </c>
      <c r="B14" s="95">
        <v>528050</v>
      </c>
      <c r="C14" s="85">
        <f t="shared" si="0"/>
        <v>368990</v>
      </c>
      <c r="D14" s="183">
        <v>178740</v>
      </c>
      <c r="E14" s="183"/>
      <c r="F14" s="183">
        <v>116250</v>
      </c>
      <c r="G14" s="183"/>
      <c r="H14" s="183">
        <v>26900</v>
      </c>
      <c r="I14" s="183">
        <v>47100</v>
      </c>
      <c r="J14" s="183"/>
      <c r="K14" s="183"/>
      <c r="L14" s="183"/>
      <c r="M14" s="183"/>
      <c r="N14" s="183"/>
    </row>
    <row r="15" spans="1:14" ht="14.1" customHeight="1">
      <c r="A15" s="8" t="s">
        <v>83</v>
      </c>
      <c r="B15" s="95">
        <v>2047000</v>
      </c>
      <c r="C15" s="85">
        <f t="shared" si="0"/>
        <v>1446000</v>
      </c>
      <c r="D15" s="183"/>
      <c r="E15" s="183"/>
      <c r="F15" s="183"/>
      <c r="G15" s="183"/>
      <c r="H15" s="183"/>
      <c r="I15" s="184">
        <v>1446000</v>
      </c>
      <c r="J15" s="183"/>
      <c r="K15" s="183"/>
      <c r="L15" s="183"/>
      <c r="M15" s="183">
        <v>0</v>
      </c>
      <c r="N15" s="183"/>
    </row>
    <row r="16" spans="1:14" ht="14.1" customHeight="1">
      <c r="A16" s="8" t="s">
        <v>30</v>
      </c>
      <c r="B16" s="95">
        <v>25000</v>
      </c>
      <c r="C16" s="85">
        <f>SUM(D16:N16)</f>
        <v>0</v>
      </c>
      <c r="D16" s="183"/>
      <c r="E16" s="183"/>
      <c r="F16" s="183"/>
      <c r="G16" s="183"/>
      <c r="H16" s="183"/>
      <c r="I16" s="183">
        <v>0</v>
      </c>
      <c r="J16" s="183"/>
      <c r="K16" s="183"/>
      <c r="L16" s="183"/>
      <c r="M16" s="183"/>
      <c r="N16" s="183"/>
    </row>
    <row r="17" spans="1:14" ht="14.1" customHeight="1">
      <c r="A17" s="8" t="s">
        <v>31</v>
      </c>
      <c r="B17" s="95">
        <v>1585364</v>
      </c>
      <c r="C17" s="85">
        <f>+D17+F17+G17+I17+K17</f>
        <v>1545364</v>
      </c>
      <c r="D17" s="183">
        <v>18000</v>
      </c>
      <c r="E17" s="183"/>
      <c r="F17" s="183">
        <v>1517364</v>
      </c>
      <c r="G17" s="183">
        <v>0</v>
      </c>
      <c r="H17" s="183">
        <v>0</v>
      </c>
      <c r="I17" s="183">
        <v>0</v>
      </c>
      <c r="J17" s="183"/>
      <c r="K17" s="183">
        <v>10000</v>
      </c>
      <c r="L17" s="183"/>
      <c r="M17" s="183"/>
      <c r="N17" s="183"/>
    </row>
    <row r="18" spans="1:14" ht="14.1" customHeight="1" thickBot="1">
      <c r="A18" s="12" t="s">
        <v>94</v>
      </c>
      <c r="B18" s="89">
        <f>SUM(B7:B17)</f>
        <v>31451180</v>
      </c>
      <c r="C18" s="89">
        <f>+C17+C16+C15+C14+C13+C12+C11+C10+C9+C8+C7</f>
        <v>26689484.059999999</v>
      </c>
      <c r="D18" s="87">
        <f>SUM(D8:D17)</f>
        <v>8092935.6299999999</v>
      </c>
      <c r="E18" s="87">
        <f t="shared" ref="E18:N18" si="1">SUM(E7:E17)</f>
        <v>12600</v>
      </c>
      <c r="F18" s="87">
        <f t="shared" si="1"/>
        <v>4040916.84</v>
      </c>
      <c r="G18" s="87">
        <f t="shared" si="1"/>
        <v>0</v>
      </c>
      <c r="H18" s="87">
        <f t="shared" si="1"/>
        <v>332340</v>
      </c>
      <c r="I18" s="163">
        <f t="shared" si="1"/>
        <v>2706908</v>
      </c>
      <c r="J18" s="87">
        <f t="shared" si="1"/>
        <v>70882</v>
      </c>
      <c r="K18" s="87">
        <f t="shared" si="1"/>
        <v>384940</v>
      </c>
      <c r="L18" s="87">
        <f t="shared" si="1"/>
        <v>32700</v>
      </c>
      <c r="M18" s="87">
        <f t="shared" si="1"/>
        <v>847767.59000000008</v>
      </c>
      <c r="N18" s="87">
        <f t="shared" si="1"/>
        <v>10167494</v>
      </c>
    </row>
    <row r="19" spans="1:14" ht="14.1" customHeight="1" thickTop="1">
      <c r="A19" s="24" t="s">
        <v>84</v>
      </c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</row>
    <row r="20" spans="1:14" ht="14.1" customHeight="1">
      <c r="A20" s="23" t="s">
        <v>85</v>
      </c>
      <c r="B20" s="90">
        <v>120000</v>
      </c>
      <c r="C20" s="190">
        <v>147922</v>
      </c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</row>
    <row r="21" spans="1:14" ht="14.1" customHeight="1">
      <c r="A21" s="23" t="s">
        <v>86</v>
      </c>
      <c r="B21" s="90">
        <v>50000</v>
      </c>
      <c r="C21" s="190">
        <v>32434.06</v>
      </c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</row>
    <row r="22" spans="1:14" ht="14.1" customHeight="1">
      <c r="A22" s="23" t="s">
        <v>87</v>
      </c>
      <c r="B22" s="90">
        <v>450000</v>
      </c>
      <c r="C22" s="190">
        <v>644126</v>
      </c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</row>
    <row r="23" spans="1:14" ht="14.1" customHeight="1">
      <c r="A23" s="23" t="s">
        <v>88</v>
      </c>
      <c r="B23" s="90">
        <v>150000</v>
      </c>
      <c r="C23" s="190">
        <v>182700</v>
      </c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</row>
    <row r="24" spans="1:14" ht="14.1" customHeight="1">
      <c r="A24" s="23" t="s">
        <v>107</v>
      </c>
      <c r="B24" s="90">
        <v>120000</v>
      </c>
      <c r="C24" s="190">
        <v>82968.149999999994</v>
      </c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</row>
    <row r="25" spans="1:14" ht="14.1" customHeight="1">
      <c r="A25" s="23" t="s">
        <v>89</v>
      </c>
      <c r="B25" s="90">
        <v>3000</v>
      </c>
      <c r="C25" s="190">
        <v>0</v>
      </c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</row>
    <row r="26" spans="1:14" ht="14.1" customHeight="1">
      <c r="A26" s="23" t="s">
        <v>90</v>
      </c>
      <c r="B26" s="90">
        <v>13407000</v>
      </c>
      <c r="C26" s="190">
        <v>14810427.619999999</v>
      </c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</row>
    <row r="27" spans="1:14" ht="14.1" customHeight="1">
      <c r="A27" s="23" t="s">
        <v>91</v>
      </c>
      <c r="B27" s="90">
        <v>6700000</v>
      </c>
      <c r="C27" s="190">
        <v>15275021</v>
      </c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</row>
    <row r="28" spans="1:14" ht="14.1" customHeight="1">
      <c r="A28" s="23" t="s">
        <v>92</v>
      </c>
      <c r="B28" s="91"/>
      <c r="C28" s="192">
        <v>0</v>
      </c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</row>
    <row r="29" spans="1:14" ht="14.1" customHeight="1" thickBot="1">
      <c r="A29" s="25" t="s">
        <v>93</v>
      </c>
      <c r="B29" s="92">
        <f>SUM(B20:B28)</f>
        <v>21000000</v>
      </c>
      <c r="C29" s="92">
        <f>SUM(C20:C28)</f>
        <v>31175598.829999998</v>
      </c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</row>
    <row r="30" spans="1:14" ht="18" thickTop="1" thickBot="1">
      <c r="A30" s="4" t="s">
        <v>96</v>
      </c>
      <c r="B30" s="84"/>
      <c r="C30" s="93">
        <f>SUM(C29)-C18</f>
        <v>4486114.7699999996</v>
      </c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</row>
    <row r="31" spans="1:14" ht="17.25" thickTop="1">
      <c r="B31" s="84"/>
      <c r="C31" s="97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</row>
  </sheetData>
  <mergeCells count="3">
    <mergeCell ref="A1:N1"/>
    <mergeCell ref="A2:N2"/>
    <mergeCell ref="A3:N3"/>
  </mergeCells>
  <pageMargins left="0.9055118110236221" right="0.26" top="0.44" bottom="0.36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1"/>
  <sheetViews>
    <sheetView workbookViewId="0">
      <selection activeCell="J9" sqref="J9"/>
    </sheetView>
  </sheetViews>
  <sheetFormatPr defaultRowHeight="16.5"/>
  <cols>
    <col min="1" max="1" width="25.75" style="4" customWidth="1"/>
    <col min="2" max="2" width="7.5" style="4" customWidth="1"/>
    <col min="3" max="3" width="8.125" style="4" customWidth="1"/>
    <col min="4" max="8" width="7.25" style="4" customWidth="1"/>
    <col min="9" max="9" width="7.125" style="4" bestFit="1" customWidth="1"/>
    <col min="10" max="13" width="7.25" style="4" customWidth="1"/>
    <col min="14" max="14" width="8" style="4" customWidth="1"/>
    <col min="15" max="16384" width="9" style="4"/>
  </cols>
  <sheetData>
    <row r="1" spans="1:14" ht="21">
      <c r="A1" s="222" t="s">
        <v>0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</row>
    <row r="2" spans="1:14" ht="21">
      <c r="A2" s="222" t="s">
        <v>133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</row>
    <row r="3" spans="1:14" ht="21">
      <c r="A3" s="223" t="s">
        <v>138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</row>
    <row r="4" spans="1:14" ht="76.5" customHeight="1">
      <c r="A4" s="6" t="s">
        <v>81</v>
      </c>
      <c r="B4" s="6" t="s">
        <v>15</v>
      </c>
      <c r="C4" s="6" t="s">
        <v>2</v>
      </c>
      <c r="D4" s="6" t="s">
        <v>68</v>
      </c>
      <c r="E4" s="6" t="s">
        <v>69</v>
      </c>
      <c r="F4" s="6" t="s">
        <v>70</v>
      </c>
      <c r="G4" s="15" t="s">
        <v>71</v>
      </c>
      <c r="H4" s="15" t="s">
        <v>72</v>
      </c>
      <c r="I4" s="15" t="s">
        <v>73</v>
      </c>
      <c r="J4" s="19" t="s">
        <v>98</v>
      </c>
      <c r="K4" s="17" t="s">
        <v>75</v>
      </c>
      <c r="L4" s="17" t="s">
        <v>76</v>
      </c>
      <c r="M4" s="17" t="s">
        <v>77</v>
      </c>
      <c r="N4" s="15" t="s">
        <v>16</v>
      </c>
    </row>
    <row r="5" spans="1:14" ht="18" hidden="1">
      <c r="A5" s="22" t="s">
        <v>67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1:14" ht="15" customHeight="1">
      <c r="A6" s="27" t="s">
        <v>67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</row>
    <row r="7" spans="1:14" ht="14.1" customHeight="1">
      <c r="A7" s="21" t="s">
        <v>16</v>
      </c>
      <c r="B7" s="88">
        <v>10907049</v>
      </c>
      <c r="C7" s="88">
        <f>SUM(D7:N7)</f>
        <v>10167494</v>
      </c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9">
        <v>10167494</v>
      </c>
    </row>
    <row r="8" spans="1:14" ht="14.1" customHeight="1">
      <c r="A8" s="8" t="s">
        <v>22</v>
      </c>
      <c r="B8" s="95">
        <v>2350080</v>
      </c>
      <c r="C8" s="85">
        <f>SUM(D8:N8)</f>
        <v>2246972</v>
      </c>
      <c r="D8" s="183">
        <v>2246972</v>
      </c>
      <c r="E8" s="183"/>
      <c r="F8" s="183"/>
      <c r="G8" s="183"/>
      <c r="H8" s="183"/>
      <c r="I8" s="183"/>
      <c r="J8" s="183"/>
      <c r="K8" s="183"/>
      <c r="L8" s="183"/>
      <c r="M8" s="183"/>
      <c r="N8" s="183"/>
    </row>
    <row r="9" spans="1:14" ht="14.1" customHeight="1">
      <c r="A9" s="8" t="s">
        <v>23</v>
      </c>
      <c r="B9" s="95">
        <v>7628600</v>
      </c>
      <c r="C9" s="85">
        <f t="shared" ref="C9:C15" si="0">SUM(D9:N9)</f>
        <v>6738715</v>
      </c>
      <c r="D9" s="183">
        <v>3862744</v>
      </c>
      <c r="E9" s="183"/>
      <c r="F9" s="183">
        <v>1268050</v>
      </c>
      <c r="G9" s="183"/>
      <c r="H9" s="183">
        <v>255840</v>
      </c>
      <c r="I9" s="183">
        <v>1071401</v>
      </c>
      <c r="J9" s="183"/>
      <c r="K9" s="183"/>
      <c r="L9" s="183"/>
      <c r="M9" s="183">
        <v>280680</v>
      </c>
      <c r="N9" s="183"/>
    </row>
    <row r="10" spans="1:14" ht="14.1" customHeight="1">
      <c r="A10" s="8" t="s">
        <v>25</v>
      </c>
      <c r="B10" s="95">
        <v>702400</v>
      </c>
      <c r="C10" s="85">
        <f>+D10+F10+H10+I10</f>
        <v>451601</v>
      </c>
      <c r="D10" s="183">
        <v>313551</v>
      </c>
      <c r="E10" s="183"/>
      <c r="F10" s="183">
        <v>61000</v>
      </c>
      <c r="G10" s="183"/>
      <c r="H10" s="183">
        <v>49600</v>
      </c>
      <c r="I10" s="183">
        <v>27450</v>
      </c>
      <c r="J10" s="183"/>
      <c r="K10" s="183"/>
      <c r="L10" s="183"/>
      <c r="M10" s="183">
        <v>0</v>
      </c>
      <c r="N10" s="183"/>
    </row>
    <row r="11" spans="1:14" ht="14.1" customHeight="1">
      <c r="A11" s="8" t="s">
        <v>26</v>
      </c>
      <c r="B11" s="95">
        <v>3342300</v>
      </c>
      <c r="C11" s="85">
        <f t="shared" si="0"/>
        <v>1916900.5</v>
      </c>
      <c r="D11" s="183">
        <v>1002444.5</v>
      </c>
      <c r="E11" s="183">
        <v>12600</v>
      </c>
      <c r="F11" s="183">
        <v>410358</v>
      </c>
      <c r="G11" s="183"/>
      <c r="H11" s="183">
        <v>0</v>
      </c>
      <c r="I11" s="183">
        <v>45676</v>
      </c>
      <c r="J11" s="183">
        <v>70882</v>
      </c>
      <c r="K11" s="183">
        <v>374940</v>
      </c>
      <c r="L11" s="183"/>
      <c r="M11" s="183"/>
      <c r="N11" s="183"/>
    </row>
    <row r="12" spans="1:14" ht="14.1" customHeight="1">
      <c r="A12" s="8" t="s">
        <v>27</v>
      </c>
      <c r="B12" s="95">
        <v>1474937</v>
      </c>
      <c r="C12" s="85">
        <f t="shared" si="0"/>
        <v>1116100.8399999999</v>
      </c>
      <c r="D12" s="183">
        <v>215920</v>
      </c>
      <c r="E12" s="183"/>
      <c r="F12" s="183">
        <v>667894.84</v>
      </c>
      <c r="G12" s="183"/>
      <c r="H12" s="183"/>
      <c r="I12" s="183">
        <v>69281</v>
      </c>
      <c r="J12" s="183"/>
      <c r="K12" s="183"/>
      <c r="L12" s="183">
        <v>32700</v>
      </c>
      <c r="M12" s="183">
        <v>130305</v>
      </c>
      <c r="N12" s="183"/>
    </row>
    <row r="13" spans="1:14" ht="14.1" customHeight="1">
      <c r="A13" s="8" t="s">
        <v>34</v>
      </c>
      <c r="B13" s="95">
        <v>860400</v>
      </c>
      <c r="C13" s="85">
        <f t="shared" si="0"/>
        <v>691346.72</v>
      </c>
      <c r="D13" s="183">
        <v>254564.13</v>
      </c>
      <c r="E13" s="183"/>
      <c r="F13" s="183"/>
      <c r="G13" s="183"/>
      <c r="H13" s="183"/>
      <c r="I13" s="183"/>
      <c r="J13" s="183"/>
      <c r="K13" s="183"/>
      <c r="L13" s="183"/>
      <c r="M13" s="183">
        <v>436782.59</v>
      </c>
      <c r="N13" s="183"/>
    </row>
    <row r="14" spans="1:14" ht="14.1" customHeight="1">
      <c r="A14" s="8" t="s">
        <v>82</v>
      </c>
      <c r="B14" s="95">
        <v>528050</v>
      </c>
      <c r="C14" s="85">
        <f t="shared" si="0"/>
        <v>368990</v>
      </c>
      <c r="D14" s="183">
        <v>178740</v>
      </c>
      <c r="E14" s="183"/>
      <c r="F14" s="183">
        <v>116250</v>
      </c>
      <c r="G14" s="183"/>
      <c r="H14" s="183">
        <v>26900</v>
      </c>
      <c r="I14" s="183">
        <v>47100</v>
      </c>
      <c r="J14" s="183"/>
      <c r="K14" s="183"/>
      <c r="L14" s="183"/>
      <c r="M14" s="183"/>
      <c r="N14" s="183"/>
    </row>
    <row r="15" spans="1:14" ht="14.1" customHeight="1">
      <c r="A15" s="8" t="s">
        <v>83</v>
      </c>
      <c r="B15" s="95">
        <v>2047000</v>
      </c>
      <c r="C15" s="85">
        <f t="shared" si="0"/>
        <v>1446000</v>
      </c>
      <c r="D15" s="183"/>
      <c r="E15" s="183"/>
      <c r="F15" s="183"/>
      <c r="G15" s="183"/>
      <c r="H15" s="183"/>
      <c r="I15" s="184">
        <v>1446000</v>
      </c>
      <c r="J15" s="183"/>
      <c r="K15" s="183"/>
      <c r="L15" s="183"/>
      <c r="M15" s="183">
        <v>0</v>
      </c>
      <c r="N15" s="183"/>
    </row>
    <row r="16" spans="1:14" ht="14.1" customHeight="1">
      <c r="A16" s="8" t="s">
        <v>30</v>
      </c>
      <c r="B16" s="95">
        <v>25000</v>
      </c>
      <c r="C16" s="85">
        <f>SUM(D16:N16)</f>
        <v>0</v>
      </c>
      <c r="D16" s="183"/>
      <c r="E16" s="183"/>
      <c r="F16" s="183"/>
      <c r="G16" s="183"/>
      <c r="H16" s="183"/>
      <c r="I16" s="183">
        <v>0</v>
      </c>
      <c r="J16" s="183"/>
      <c r="K16" s="183"/>
      <c r="L16" s="183"/>
      <c r="M16" s="183"/>
      <c r="N16" s="183"/>
    </row>
    <row r="17" spans="1:14" ht="14.1" customHeight="1">
      <c r="A17" s="8" t="s">
        <v>31</v>
      </c>
      <c r="B17" s="95">
        <v>1585364</v>
      </c>
      <c r="C17" s="85">
        <f>+D17+F17+G17+I17+K17</f>
        <v>1545364</v>
      </c>
      <c r="D17" s="183">
        <v>18000</v>
      </c>
      <c r="E17" s="183"/>
      <c r="F17" s="183">
        <v>1517364</v>
      </c>
      <c r="G17" s="183">
        <v>0</v>
      </c>
      <c r="H17" s="183">
        <v>0</v>
      </c>
      <c r="I17" s="183">
        <v>0</v>
      </c>
      <c r="J17" s="183"/>
      <c r="K17" s="183">
        <v>10000</v>
      </c>
      <c r="L17" s="183"/>
      <c r="M17" s="183"/>
      <c r="N17" s="183"/>
    </row>
    <row r="18" spans="1:14" ht="14.1" customHeight="1" thickBot="1">
      <c r="A18" s="12" t="s">
        <v>94</v>
      </c>
      <c r="B18" s="89">
        <f>SUM(B7:B17)</f>
        <v>31451180</v>
      </c>
      <c r="C18" s="89">
        <f>SUM(C7:C17)</f>
        <v>26689484.059999999</v>
      </c>
      <c r="D18" s="87">
        <f>SUM(D8:D17)</f>
        <v>8092935.6299999999</v>
      </c>
      <c r="E18" s="87">
        <f t="shared" ref="E18:N18" si="1">SUM(E7:E17)</f>
        <v>12600</v>
      </c>
      <c r="F18" s="87">
        <f t="shared" si="1"/>
        <v>4040916.84</v>
      </c>
      <c r="G18" s="87">
        <f t="shared" si="1"/>
        <v>0</v>
      </c>
      <c r="H18" s="87">
        <f t="shared" si="1"/>
        <v>332340</v>
      </c>
      <c r="I18" s="163">
        <f t="shared" si="1"/>
        <v>2706908</v>
      </c>
      <c r="J18" s="87">
        <f t="shared" si="1"/>
        <v>70882</v>
      </c>
      <c r="K18" s="87">
        <f t="shared" si="1"/>
        <v>384940</v>
      </c>
      <c r="L18" s="87">
        <f t="shared" si="1"/>
        <v>32700</v>
      </c>
      <c r="M18" s="87">
        <f t="shared" si="1"/>
        <v>847767.59000000008</v>
      </c>
      <c r="N18" s="87">
        <f t="shared" si="1"/>
        <v>10167494</v>
      </c>
    </row>
    <row r="19" spans="1:14" ht="14.1" customHeight="1" thickTop="1">
      <c r="A19" s="24" t="s">
        <v>84</v>
      </c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</row>
    <row r="20" spans="1:14" ht="14.1" customHeight="1">
      <c r="A20" s="23" t="s">
        <v>85</v>
      </c>
      <c r="B20" s="90">
        <v>120000</v>
      </c>
      <c r="C20" s="190">
        <v>147922</v>
      </c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</row>
    <row r="21" spans="1:14" ht="14.1" customHeight="1">
      <c r="A21" s="23" t="s">
        <v>86</v>
      </c>
      <c r="B21" s="90">
        <v>50000</v>
      </c>
      <c r="C21" s="190">
        <v>32434.06</v>
      </c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</row>
    <row r="22" spans="1:14" ht="14.1" customHeight="1">
      <c r="A22" s="23" t="s">
        <v>87</v>
      </c>
      <c r="B22" s="90">
        <v>450000</v>
      </c>
      <c r="C22" s="190">
        <v>644126</v>
      </c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</row>
    <row r="23" spans="1:14" ht="14.1" customHeight="1">
      <c r="A23" s="23" t="s">
        <v>88</v>
      </c>
      <c r="B23" s="90">
        <v>150000</v>
      </c>
      <c r="C23" s="190">
        <v>182700</v>
      </c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</row>
    <row r="24" spans="1:14" ht="14.1" customHeight="1">
      <c r="A24" s="23" t="s">
        <v>107</v>
      </c>
      <c r="B24" s="90">
        <v>120000</v>
      </c>
      <c r="C24" s="190">
        <v>82968.149999999994</v>
      </c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</row>
    <row r="25" spans="1:14" ht="14.1" customHeight="1">
      <c r="A25" s="23" t="s">
        <v>89</v>
      </c>
      <c r="B25" s="90">
        <v>3000</v>
      </c>
      <c r="C25" s="190">
        <v>0</v>
      </c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</row>
    <row r="26" spans="1:14" ht="14.1" customHeight="1">
      <c r="A26" s="23" t="s">
        <v>90</v>
      </c>
      <c r="B26" s="90">
        <v>13407000</v>
      </c>
      <c r="C26" s="190">
        <v>14810427.619999999</v>
      </c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</row>
    <row r="27" spans="1:14" ht="14.1" customHeight="1">
      <c r="A27" s="23" t="s">
        <v>91</v>
      </c>
      <c r="B27" s="90">
        <v>6700000</v>
      </c>
      <c r="C27" s="190">
        <v>15275021</v>
      </c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</row>
    <row r="28" spans="1:14" ht="14.1" customHeight="1">
      <c r="A28" s="23" t="s">
        <v>92</v>
      </c>
      <c r="B28" s="91"/>
      <c r="C28" s="192">
        <v>0</v>
      </c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</row>
    <row r="29" spans="1:14" ht="14.1" customHeight="1" thickBot="1">
      <c r="A29" s="25" t="s">
        <v>93</v>
      </c>
      <c r="B29" s="92">
        <f>SUM(B20:B28)</f>
        <v>21000000</v>
      </c>
      <c r="C29" s="92">
        <f>SUM(C20:C28)</f>
        <v>31175598.829999998</v>
      </c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</row>
    <row r="30" spans="1:14" ht="18" thickTop="1" thickBot="1">
      <c r="A30" s="4" t="s">
        <v>96</v>
      </c>
      <c r="B30" s="84"/>
      <c r="C30" s="93">
        <f>SUM(C29)-C18</f>
        <v>4486114.7699999996</v>
      </c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</row>
    <row r="31" spans="1:14" ht="17.25" thickTop="1">
      <c r="B31" s="84"/>
      <c r="C31" s="97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</row>
  </sheetData>
  <mergeCells count="3">
    <mergeCell ref="A1:N1"/>
    <mergeCell ref="A2:N2"/>
    <mergeCell ref="A3:N3"/>
  </mergeCells>
  <pageMargins left="0.9055118110236221" right="0.26" top="0.44" bottom="0.36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"/>
  <sheetViews>
    <sheetView workbookViewId="0">
      <selection activeCell="E13" sqref="E13"/>
    </sheetView>
  </sheetViews>
  <sheetFormatPr defaultRowHeight="21" customHeight="1"/>
  <cols>
    <col min="1" max="1" width="12.625" style="98" customWidth="1"/>
    <col min="2" max="2" width="9.625" style="98" customWidth="1"/>
    <col min="3" max="3" width="54.625" style="100" customWidth="1"/>
    <col min="4" max="4" width="13.75" style="101" customWidth="1"/>
    <col min="5" max="5" width="11.25" style="98" customWidth="1"/>
    <col min="6" max="6" width="10.625" style="101" customWidth="1"/>
    <col min="7" max="7" width="8.625" style="98" customWidth="1"/>
    <col min="8" max="8" width="11.375" style="98" customWidth="1"/>
    <col min="9" max="9" width="12.25" style="98" bestFit="1" customWidth="1"/>
    <col min="10" max="16384" width="9" style="98"/>
  </cols>
  <sheetData>
    <row r="1" spans="1:9" s="102" customFormat="1" ht="19.5" customHeight="1">
      <c r="A1" s="227" t="s">
        <v>0</v>
      </c>
      <c r="B1" s="227"/>
      <c r="C1" s="227"/>
      <c r="D1" s="227"/>
      <c r="E1" s="227"/>
      <c r="F1" s="227"/>
      <c r="G1" s="227"/>
      <c r="H1" s="227"/>
    </row>
    <row r="2" spans="1:9" s="102" customFormat="1" ht="19.5" customHeight="1">
      <c r="A2" s="227" t="s">
        <v>1</v>
      </c>
      <c r="B2" s="227"/>
      <c r="C2" s="227"/>
      <c r="D2" s="227"/>
      <c r="E2" s="227"/>
      <c r="F2" s="227"/>
      <c r="G2" s="227"/>
      <c r="H2" s="227"/>
    </row>
    <row r="3" spans="1:9" s="102" customFormat="1" ht="19.5" customHeight="1">
      <c r="A3" s="227" t="s">
        <v>118</v>
      </c>
      <c r="B3" s="227"/>
      <c r="C3" s="227"/>
      <c r="D3" s="227"/>
      <c r="E3" s="227"/>
      <c r="F3" s="227"/>
      <c r="G3" s="227"/>
      <c r="H3" s="227"/>
    </row>
    <row r="4" spans="1:9" s="103" customFormat="1" ht="19.5" customHeight="1">
      <c r="A4" s="105" t="s">
        <v>109</v>
      </c>
      <c r="D4" s="104"/>
      <c r="F4" s="104"/>
    </row>
    <row r="5" spans="1:9" s="108" customFormat="1" ht="20.100000000000001" customHeight="1">
      <c r="A5" s="45" t="s">
        <v>4</v>
      </c>
      <c r="B5" s="45" t="s">
        <v>5</v>
      </c>
      <c r="C5" s="45" t="s">
        <v>6</v>
      </c>
      <c r="D5" s="106" t="s">
        <v>7</v>
      </c>
      <c r="E5" s="45" t="s">
        <v>8</v>
      </c>
      <c r="F5" s="107" t="s">
        <v>9</v>
      </c>
      <c r="G5" s="45" t="s">
        <v>10</v>
      </c>
      <c r="H5" s="45" t="s">
        <v>11</v>
      </c>
    </row>
    <row r="6" spans="1:9" s="116" customFormat="1" ht="18.95" customHeight="1">
      <c r="A6" s="109" t="s">
        <v>100</v>
      </c>
      <c r="B6" s="110" t="s">
        <v>101</v>
      </c>
      <c r="C6" s="111" t="s">
        <v>119</v>
      </c>
      <c r="D6" s="112">
        <v>310000</v>
      </c>
      <c r="E6" s="113"/>
      <c r="F6" s="112">
        <v>310000</v>
      </c>
      <c r="G6" s="114">
        <f>D6-F6</f>
        <v>0</v>
      </c>
      <c r="H6" s="115"/>
    </row>
    <row r="7" spans="1:9" s="116" customFormat="1" ht="18.95" customHeight="1">
      <c r="A7" s="117"/>
      <c r="B7" s="117"/>
      <c r="C7" s="117" t="s">
        <v>120</v>
      </c>
      <c r="D7" s="114">
        <v>640500</v>
      </c>
      <c r="E7" s="117"/>
      <c r="F7" s="114">
        <v>640500</v>
      </c>
      <c r="G7" s="114">
        <f t="shared" ref="G7:G10" si="0">D7-F7</f>
        <v>0</v>
      </c>
      <c r="H7" s="118"/>
    </row>
    <row r="8" spans="1:9" s="116" customFormat="1" ht="18.95" customHeight="1">
      <c r="A8" s="117"/>
      <c r="B8" s="117"/>
      <c r="C8" s="117" t="s">
        <v>121</v>
      </c>
      <c r="D8" s="114">
        <v>800000</v>
      </c>
      <c r="E8" s="117"/>
      <c r="F8" s="114">
        <v>800000</v>
      </c>
      <c r="G8" s="114">
        <f t="shared" si="0"/>
        <v>0</v>
      </c>
      <c r="H8" s="118"/>
    </row>
    <row r="9" spans="1:9" s="116" customFormat="1" ht="18.95" customHeight="1">
      <c r="A9" s="117"/>
      <c r="B9" s="117"/>
      <c r="C9" s="117" t="s">
        <v>122</v>
      </c>
      <c r="D9" s="114">
        <v>144000</v>
      </c>
      <c r="E9" s="117"/>
      <c r="F9" s="114">
        <v>144000</v>
      </c>
      <c r="G9" s="114">
        <f t="shared" si="0"/>
        <v>0</v>
      </c>
      <c r="H9" s="118"/>
    </row>
    <row r="10" spans="1:9" s="116" customFormat="1" ht="18.95" customHeight="1">
      <c r="A10" s="117"/>
      <c r="B10" s="117"/>
      <c r="C10" s="117" t="s">
        <v>123</v>
      </c>
      <c r="D10" s="114">
        <v>265000</v>
      </c>
      <c r="E10" s="117"/>
      <c r="F10" s="119">
        <v>265000</v>
      </c>
      <c r="G10" s="114">
        <f t="shared" si="0"/>
        <v>0</v>
      </c>
      <c r="H10" s="118"/>
    </row>
    <row r="11" spans="1:9" s="116" customFormat="1" ht="18.95" customHeight="1">
      <c r="A11" s="117"/>
      <c r="B11" s="117"/>
      <c r="C11" s="117" t="s">
        <v>124</v>
      </c>
      <c r="D11" s="114">
        <v>379000</v>
      </c>
      <c r="E11" s="117"/>
      <c r="F11" s="114">
        <v>379000</v>
      </c>
      <c r="G11" s="114">
        <v>0</v>
      </c>
      <c r="H11" s="117"/>
    </row>
    <row r="12" spans="1:9" s="116" customFormat="1" ht="18.95" customHeight="1">
      <c r="A12" s="117"/>
      <c r="B12" s="117"/>
      <c r="C12" s="117" t="s">
        <v>125</v>
      </c>
      <c r="D12" s="114">
        <v>112000</v>
      </c>
      <c r="E12" s="117"/>
      <c r="F12" s="114">
        <v>112000</v>
      </c>
      <c r="G12" s="114">
        <v>0</v>
      </c>
      <c r="H12" s="117"/>
    </row>
    <row r="13" spans="1:9" s="124" customFormat="1" ht="18.95" customHeight="1">
      <c r="A13" s="120"/>
      <c r="B13" s="121"/>
      <c r="C13" s="117" t="s">
        <v>126</v>
      </c>
      <c r="D13" s="122">
        <v>462000</v>
      </c>
      <c r="E13" s="123"/>
      <c r="F13" s="122">
        <v>462000</v>
      </c>
      <c r="G13" s="122">
        <v>0</v>
      </c>
      <c r="H13" s="123"/>
    </row>
    <row r="14" spans="1:9" s="124" customFormat="1" ht="18.95" customHeight="1">
      <c r="A14" s="123"/>
      <c r="B14" s="125"/>
      <c r="C14" s="117" t="s">
        <v>127</v>
      </c>
      <c r="D14" s="122">
        <v>491000</v>
      </c>
      <c r="E14" s="123"/>
      <c r="F14" s="122">
        <v>491000</v>
      </c>
      <c r="G14" s="122">
        <v>0</v>
      </c>
      <c r="H14" s="123"/>
      <c r="I14" s="126"/>
    </row>
    <row r="15" spans="1:9" s="124" customFormat="1" ht="18.95" customHeight="1">
      <c r="A15" s="123"/>
      <c r="B15" s="125"/>
      <c r="C15" s="117" t="s">
        <v>128</v>
      </c>
      <c r="D15" s="122">
        <v>415000</v>
      </c>
      <c r="E15" s="123"/>
      <c r="F15" s="122">
        <v>415000</v>
      </c>
      <c r="G15" s="122">
        <v>0</v>
      </c>
      <c r="H15" s="123"/>
      <c r="I15" s="126">
        <f>SUM(F6:F15)</f>
        <v>4018500</v>
      </c>
    </row>
    <row r="16" spans="1:9" s="124" customFormat="1" ht="18.95" customHeight="1">
      <c r="A16" s="120" t="s">
        <v>100</v>
      </c>
      <c r="B16" s="125" t="s">
        <v>104</v>
      </c>
      <c r="C16" s="117" t="s">
        <v>129</v>
      </c>
      <c r="D16" s="122">
        <v>96500</v>
      </c>
      <c r="E16" s="123"/>
      <c r="F16" s="122">
        <v>96500</v>
      </c>
      <c r="G16" s="122">
        <v>0</v>
      </c>
      <c r="H16" s="123"/>
    </row>
    <row r="17" spans="1:8" s="124" customFormat="1" ht="18.95" customHeight="1">
      <c r="A17" s="123"/>
      <c r="B17" s="123"/>
      <c r="C17" s="117" t="s">
        <v>130</v>
      </c>
      <c r="D17" s="122">
        <v>96500</v>
      </c>
      <c r="E17" s="123"/>
      <c r="F17" s="122">
        <v>96500</v>
      </c>
      <c r="G17" s="122">
        <v>0</v>
      </c>
      <c r="H17" s="123"/>
    </row>
    <row r="18" spans="1:8" s="129" customFormat="1" ht="18.95" customHeight="1">
      <c r="A18" s="127"/>
      <c r="B18" s="127"/>
      <c r="C18" s="127" t="s">
        <v>131</v>
      </c>
      <c r="D18" s="128">
        <v>402000</v>
      </c>
      <c r="E18" s="127"/>
      <c r="F18" s="128">
        <v>402000</v>
      </c>
      <c r="G18" s="122">
        <v>0</v>
      </c>
      <c r="H18" s="127"/>
    </row>
    <row r="19" spans="1:8" s="129" customFormat="1" ht="18.95" customHeight="1">
      <c r="A19" s="127"/>
      <c r="B19" s="127"/>
      <c r="C19" s="127" t="s">
        <v>132</v>
      </c>
      <c r="D19" s="128">
        <v>89000</v>
      </c>
      <c r="E19" s="127"/>
      <c r="F19" s="128">
        <v>89000</v>
      </c>
      <c r="G19" s="122">
        <f t="shared" ref="G19" si="1">D19-F19</f>
        <v>0</v>
      </c>
      <c r="H19" s="127"/>
    </row>
    <row r="20" spans="1:8" s="130" customFormat="1" ht="18.95" customHeight="1">
      <c r="A20" s="132"/>
      <c r="B20" s="123"/>
      <c r="C20" s="117"/>
      <c r="D20" s="122"/>
      <c r="E20" s="123"/>
      <c r="F20" s="122"/>
      <c r="G20" s="122"/>
      <c r="H20" s="123"/>
    </row>
    <row r="21" spans="1:8" s="130" customFormat="1" ht="18.95" customHeight="1">
      <c r="A21" s="224" t="s">
        <v>2</v>
      </c>
      <c r="B21" s="225"/>
      <c r="C21" s="226"/>
      <c r="D21" s="131">
        <f>SUM(D6:D20)</f>
        <v>4702500</v>
      </c>
      <c r="E21" s="131"/>
      <c r="F21" s="131">
        <f>SUM(F6:F20)</f>
        <v>4702500</v>
      </c>
      <c r="G21" s="131"/>
      <c r="H21" s="131"/>
    </row>
    <row r="22" spans="1:8" ht="20.100000000000001" customHeight="1"/>
    <row r="23" spans="1:8" ht="20.100000000000001" customHeight="1"/>
    <row r="24" spans="1:8" ht="20.100000000000001" customHeight="1"/>
    <row r="25" spans="1:8" ht="20.100000000000001" customHeight="1"/>
    <row r="26" spans="1:8" ht="20.100000000000001" customHeight="1"/>
    <row r="27" spans="1:8" ht="20.100000000000001" customHeight="1"/>
    <row r="28" spans="1:8" ht="20.100000000000001" customHeight="1"/>
    <row r="29" spans="1:8" ht="20.100000000000001" customHeight="1"/>
    <row r="30" spans="1:8" ht="20.100000000000001" customHeight="1"/>
    <row r="31" spans="1:8" ht="20.100000000000001" customHeight="1"/>
    <row r="32" spans="1:8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</sheetData>
  <mergeCells count="4">
    <mergeCell ref="A21:C21"/>
    <mergeCell ref="A1:H1"/>
    <mergeCell ref="A2:H2"/>
    <mergeCell ref="A3:H3"/>
  </mergeCells>
  <pageMargins left="0.28999999999999998" right="0.23" top="0.2" bottom="0.2" header="0.2" footer="0.2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18"/>
  <sheetViews>
    <sheetView workbookViewId="0">
      <selection activeCell="E10" sqref="E10"/>
    </sheetView>
  </sheetViews>
  <sheetFormatPr defaultRowHeight="21" customHeight="1"/>
  <cols>
    <col min="1" max="1" width="18.375" style="98" customWidth="1"/>
    <col min="2" max="2" width="41.625" style="98" customWidth="1"/>
    <col min="3" max="3" width="14.75" style="98" customWidth="1"/>
    <col min="4" max="4" width="13.5" style="98" customWidth="1"/>
    <col min="5" max="5" width="17.875" style="98" customWidth="1"/>
    <col min="6" max="6" width="15.875" style="98" customWidth="1"/>
    <col min="7" max="16384" width="9" style="98"/>
  </cols>
  <sheetData>
    <row r="1" spans="1:8" ht="21" customHeight="1">
      <c r="A1" s="228" t="s">
        <v>0</v>
      </c>
      <c r="B1" s="228"/>
      <c r="C1" s="228"/>
      <c r="D1" s="228"/>
      <c r="E1" s="228"/>
      <c r="F1" s="228"/>
      <c r="G1" s="133"/>
      <c r="H1" s="133"/>
    </row>
    <row r="2" spans="1:8" s="99" customFormat="1" ht="21" customHeight="1">
      <c r="A2" s="228" t="s">
        <v>12</v>
      </c>
      <c r="B2" s="228"/>
      <c r="C2" s="228"/>
      <c r="D2" s="228"/>
      <c r="E2" s="228"/>
      <c r="F2" s="228"/>
    </row>
    <row r="3" spans="1:8" s="99" customFormat="1" ht="21" customHeight="1">
      <c r="A3" s="229" t="s">
        <v>138</v>
      </c>
      <c r="B3" s="229"/>
      <c r="C3" s="229"/>
      <c r="D3" s="229"/>
      <c r="E3" s="229"/>
      <c r="F3" s="229"/>
    </row>
    <row r="4" spans="1:8" s="135" customFormat="1" ht="27" customHeight="1">
      <c r="A4" s="134" t="s">
        <v>14</v>
      </c>
      <c r="B4" s="134" t="s">
        <v>4</v>
      </c>
      <c r="C4" s="134" t="s">
        <v>3</v>
      </c>
      <c r="D4" s="134" t="s">
        <v>15</v>
      </c>
      <c r="E4" s="134" t="s">
        <v>16</v>
      </c>
      <c r="F4" s="134" t="s">
        <v>2</v>
      </c>
    </row>
    <row r="5" spans="1:8" ht="21" customHeight="1">
      <c r="A5" s="136"/>
      <c r="B5" s="136"/>
      <c r="C5" s="136"/>
      <c r="D5" s="136"/>
      <c r="E5" s="136"/>
      <c r="F5" s="136"/>
    </row>
    <row r="6" spans="1:8" ht="21" customHeight="1">
      <c r="A6" s="142" t="s">
        <v>16</v>
      </c>
      <c r="B6" s="137" t="s">
        <v>110</v>
      </c>
      <c r="C6" s="143" t="s">
        <v>102</v>
      </c>
      <c r="D6" s="144">
        <v>75000</v>
      </c>
      <c r="E6" s="144">
        <v>30000</v>
      </c>
      <c r="F6" s="144">
        <f t="shared" ref="F6:F14" si="0">+E6</f>
        <v>30000</v>
      </c>
    </row>
    <row r="7" spans="1:8" ht="21" customHeight="1">
      <c r="A7" s="142"/>
      <c r="B7" s="137" t="s">
        <v>141</v>
      </c>
      <c r="C7" s="143" t="s">
        <v>102</v>
      </c>
      <c r="D7" s="144">
        <v>7128000</v>
      </c>
      <c r="E7" s="144">
        <v>6849500</v>
      </c>
      <c r="F7" s="144">
        <f t="shared" si="0"/>
        <v>6849500</v>
      </c>
    </row>
    <row r="8" spans="1:8" ht="21" customHeight="1">
      <c r="A8" s="142"/>
      <c r="B8" s="137" t="s">
        <v>142</v>
      </c>
      <c r="C8" s="143" t="s">
        <v>102</v>
      </c>
      <c r="D8" s="144">
        <v>2265600</v>
      </c>
      <c r="E8" s="144">
        <v>2136800</v>
      </c>
      <c r="F8" s="144">
        <f t="shared" si="0"/>
        <v>2136800</v>
      </c>
    </row>
    <row r="9" spans="1:8" ht="21" customHeight="1">
      <c r="A9" s="142"/>
      <c r="B9" s="137" t="s">
        <v>111</v>
      </c>
      <c r="C9" s="143" t="s">
        <v>102</v>
      </c>
      <c r="D9" s="144">
        <v>878449</v>
      </c>
      <c r="E9" s="144">
        <v>728048</v>
      </c>
      <c r="F9" s="144">
        <f t="shared" si="0"/>
        <v>728048</v>
      </c>
    </row>
    <row r="10" spans="1:8" ht="21" customHeight="1">
      <c r="A10" s="142"/>
      <c r="B10" s="137" t="s">
        <v>112</v>
      </c>
      <c r="C10" s="143" t="s">
        <v>102</v>
      </c>
      <c r="D10" s="144">
        <v>80000</v>
      </c>
      <c r="E10" s="144">
        <v>73146</v>
      </c>
      <c r="F10" s="144">
        <f t="shared" si="0"/>
        <v>73146</v>
      </c>
    </row>
    <row r="11" spans="1:8" ht="21" customHeight="1">
      <c r="A11" s="142" t="s">
        <v>113</v>
      </c>
      <c r="B11" s="137" t="s">
        <v>115</v>
      </c>
      <c r="C11" s="143" t="s">
        <v>102</v>
      </c>
      <c r="D11" s="144">
        <v>200000</v>
      </c>
      <c r="E11" s="144">
        <v>200000</v>
      </c>
      <c r="F11" s="144">
        <f t="shared" si="0"/>
        <v>200000</v>
      </c>
    </row>
    <row r="12" spans="1:8" ht="21" customHeight="1">
      <c r="A12" s="142"/>
      <c r="B12" s="137" t="s">
        <v>140</v>
      </c>
      <c r="C12" s="143" t="s">
        <v>102</v>
      </c>
      <c r="D12" s="144">
        <v>30000</v>
      </c>
      <c r="E12" s="144">
        <v>0</v>
      </c>
      <c r="F12" s="144">
        <f t="shared" si="0"/>
        <v>0</v>
      </c>
    </row>
    <row r="13" spans="1:8" ht="21" customHeight="1">
      <c r="A13" s="142"/>
      <c r="B13" s="137" t="s">
        <v>117</v>
      </c>
      <c r="C13" s="143" t="s">
        <v>102</v>
      </c>
      <c r="D13" s="144">
        <v>100000</v>
      </c>
      <c r="E13" s="144">
        <v>0</v>
      </c>
      <c r="F13" s="144">
        <f t="shared" si="0"/>
        <v>0</v>
      </c>
    </row>
    <row r="14" spans="1:8" ht="21" customHeight="1">
      <c r="A14" s="142" t="s">
        <v>114</v>
      </c>
      <c r="B14" s="141" t="s">
        <v>116</v>
      </c>
      <c r="C14" s="143" t="s">
        <v>102</v>
      </c>
      <c r="D14" s="144">
        <v>150000</v>
      </c>
      <c r="E14" s="144">
        <v>150000</v>
      </c>
      <c r="F14" s="144">
        <f t="shared" si="0"/>
        <v>150000</v>
      </c>
    </row>
    <row r="15" spans="1:8" ht="21" customHeight="1">
      <c r="A15" s="137"/>
      <c r="B15" s="137"/>
      <c r="C15" s="137"/>
      <c r="D15" s="144"/>
      <c r="E15" s="144"/>
      <c r="F15" s="144"/>
    </row>
    <row r="16" spans="1:8" ht="21" customHeight="1">
      <c r="A16" s="137"/>
      <c r="B16" s="137"/>
      <c r="C16" s="137"/>
      <c r="D16" s="144"/>
      <c r="E16" s="144"/>
      <c r="F16" s="144"/>
    </row>
    <row r="17" spans="1:24" ht="21" customHeight="1">
      <c r="A17" s="138"/>
      <c r="B17" s="138"/>
      <c r="C17" s="138"/>
      <c r="D17" s="145"/>
      <c r="E17" s="145"/>
      <c r="F17" s="145"/>
    </row>
    <row r="18" spans="1:24" s="139" customFormat="1" ht="21" customHeight="1">
      <c r="A18" s="230" t="s">
        <v>2</v>
      </c>
      <c r="B18" s="230"/>
      <c r="C18" s="230"/>
      <c r="D18" s="146">
        <f>SUM(D6:D17)</f>
        <v>10907049</v>
      </c>
      <c r="E18" s="146">
        <f>SUM(E6:E14)</f>
        <v>10167494</v>
      </c>
      <c r="F18" s="146">
        <f>+E18</f>
        <v>10167494</v>
      </c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</row>
  </sheetData>
  <mergeCells count="4">
    <mergeCell ref="A2:F2"/>
    <mergeCell ref="A3:F3"/>
    <mergeCell ref="A18:C18"/>
    <mergeCell ref="A1:F1"/>
  </mergeCells>
  <pageMargins left="0.62" right="0.31" top="0.75" bottom="0.56999999999999995" header="0.3" footer="0.3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01"/>
  <sheetViews>
    <sheetView topLeftCell="A178" workbookViewId="0">
      <selection activeCell="J190" sqref="J190"/>
    </sheetView>
  </sheetViews>
  <sheetFormatPr defaultRowHeight="21" customHeight="1"/>
  <cols>
    <col min="1" max="2" width="15" style="43" customWidth="1"/>
    <col min="3" max="3" width="13.25" style="43" customWidth="1"/>
    <col min="4" max="8" width="15" style="43" customWidth="1"/>
    <col min="9" max="16384" width="9" style="43"/>
  </cols>
  <sheetData>
    <row r="1" spans="1:8" ht="21" customHeight="1">
      <c r="A1" s="233" t="s">
        <v>0</v>
      </c>
      <c r="B1" s="233"/>
      <c r="C1" s="233"/>
      <c r="D1" s="233"/>
      <c r="E1" s="233"/>
      <c r="F1" s="233"/>
      <c r="G1" s="233"/>
      <c r="H1" s="233"/>
    </row>
    <row r="2" spans="1:8" s="44" customFormat="1" ht="21" customHeight="1">
      <c r="A2" s="233" t="s">
        <v>17</v>
      </c>
      <c r="B2" s="233"/>
      <c r="C2" s="233"/>
      <c r="D2" s="233"/>
      <c r="E2" s="233"/>
      <c r="F2" s="233"/>
      <c r="G2" s="233"/>
      <c r="H2" s="233"/>
    </row>
    <row r="3" spans="1:8" ht="21" customHeight="1">
      <c r="A3" s="234" t="s">
        <v>138</v>
      </c>
      <c r="B3" s="234"/>
      <c r="C3" s="234"/>
      <c r="D3" s="234"/>
      <c r="E3" s="234"/>
      <c r="F3" s="234"/>
      <c r="G3" s="234"/>
      <c r="H3" s="234"/>
    </row>
    <row r="4" spans="1:8" s="49" customFormat="1" ht="50.1" customHeight="1">
      <c r="A4" s="45" t="s">
        <v>14</v>
      </c>
      <c r="B4" s="45" t="s">
        <v>4</v>
      </c>
      <c r="C4" s="170" t="s">
        <v>3</v>
      </c>
      <c r="D4" s="45" t="s">
        <v>15</v>
      </c>
      <c r="E4" s="45" t="s">
        <v>18</v>
      </c>
      <c r="F4" s="46" t="s">
        <v>19</v>
      </c>
      <c r="G4" s="47" t="s">
        <v>20</v>
      </c>
      <c r="H4" s="48" t="s">
        <v>2</v>
      </c>
    </row>
    <row r="5" spans="1:8" s="49" customFormat="1" ht="21" customHeight="1">
      <c r="A5" s="50" t="s">
        <v>21</v>
      </c>
      <c r="B5" s="169" t="s">
        <v>22</v>
      </c>
      <c r="C5" s="51" t="s">
        <v>102</v>
      </c>
      <c r="D5" s="210">
        <v>2350080</v>
      </c>
      <c r="E5" s="52">
        <v>2246972</v>
      </c>
      <c r="F5" s="52">
        <v>0</v>
      </c>
      <c r="G5" s="52"/>
      <c r="H5" s="53">
        <f>SUM(E5:G5)</f>
        <v>2246972</v>
      </c>
    </row>
    <row r="6" spans="1:8" s="49" customFormat="1" ht="21" customHeight="1">
      <c r="A6" s="54"/>
      <c r="B6" s="168" t="s">
        <v>23</v>
      </c>
      <c r="C6" s="55" t="s">
        <v>102</v>
      </c>
      <c r="D6" s="57">
        <v>4735760</v>
      </c>
      <c r="E6" s="53">
        <v>2288524</v>
      </c>
      <c r="F6" s="53">
        <v>0</v>
      </c>
      <c r="G6" s="53">
        <v>1574220</v>
      </c>
      <c r="H6" s="53">
        <f t="shared" ref="H6:H14" si="0">SUM(E6:G6)</f>
        <v>3862744</v>
      </c>
    </row>
    <row r="7" spans="1:8" s="49" customFormat="1" ht="21" customHeight="1">
      <c r="A7" s="54" t="s">
        <v>24</v>
      </c>
      <c r="B7" s="168" t="s">
        <v>25</v>
      </c>
      <c r="C7" s="55" t="s">
        <v>102</v>
      </c>
      <c r="D7" s="57">
        <v>532800</v>
      </c>
      <c r="E7" s="53">
        <v>157201</v>
      </c>
      <c r="F7" s="53">
        <v>0</v>
      </c>
      <c r="G7" s="53">
        <v>156350</v>
      </c>
      <c r="H7" s="53">
        <f t="shared" si="0"/>
        <v>313551</v>
      </c>
    </row>
    <row r="8" spans="1:8" s="49" customFormat="1" ht="21" customHeight="1">
      <c r="A8" s="54"/>
      <c r="B8" s="168" t="s">
        <v>26</v>
      </c>
      <c r="C8" s="55" t="s">
        <v>102</v>
      </c>
      <c r="D8" s="57">
        <v>1281600</v>
      </c>
      <c r="E8" s="53">
        <v>646164.5</v>
      </c>
      <c r="F8" s="53">
        <v>0</v>
      </c>
      <c r="G8" s="53">
        <v>356280</v>
      </c>
      <c r="H8" s="53">
        <f t="shared" si="0"/>
        <v>1002444.5</v>
      </c>
    </row>
    <row r="9" spans="1:8" s="49" customFormat="1" ht="21" customHeight="1">
      <c r="A9" s="54"/>
      <c r="B9" s="168" t="s">
        <v>27</v>
      </c>
      <c r="C9" s="55" t="s">
        <v>102</v>
      </c>
      <c r="D9" s="57">
        <v>320000</v>
      </c>
      <c r="E9" s="53">
        <v>149191</v>
      </c>
      <c r="F9" s="53"/>
      <c r="G9" s="53">
        <v>66729</v>
      </c>
      <c r="H9" s="53">
        <f t="shared" si="0"/>
        <v>215920</v>
      </c>
    </row>
    <row r="10" spans="1:8" s="49" customFormat="1" ht="21" customHeight="1">
      <c r="A10" s="54"/>
      <c r="B10" s="168" t="s">
        <v>34</v>
      </c>
      <c r="C10" s="55" t="s">
        <v>102</v>
      </c>
      <c r="D10" s="57">
        <v>275000</v>
      </c>
      <c r="E10" s="53">
        <v>231480.13</v>
      </c>
      <c r="F10" s="53"/>
      <c r="G10" s="53">
        <v>23084</v>
      </c>
      <c r="H10" s="53">
        <f t="shared" si="0"/>
        <v>254564.13</v>
      </c>
    </row>
    <row r="11" spans="1:8" s="49" customFormat="1" ht="21" customHeight="1">
      <c r="A11" s="54"/>
      <c r="B11" s="168" t="s">
        <v>28</v>
      </c>
      <c r="C11" s="55" t="s">
        <v>102</v>
      </c>
      <c r="D11" s="57">
        <v>222800</v>
      </c>
      <c r="E11" s="53">
        <v>97150</v>
      </c>
      <c r="F11" s="53"/>
      <c r="G11" s="53">
        <v>81590</v>
      </c>
      <c r="H11" s="53">
        <f>SUM(E11:G11)</f>
        <v>178740</v>
      </c>
    </row>
    <row r="12" spans="1:8" s="49" customFormat="1" ht="21" customHeight="1">
      <c r="A12" s="54"/>
      <c r="B12" s="168" t="s">
        <v>29</v>
      </c>
      <c r="C12" s="55" t="s">
        <v>102</v>
      </c>
      <c r="D12" s="57">
        <v>30000</v>
      </c>
      <c r="E12" s="53">
        <v>0</v>
      </c>
      <c r="F12" s="53"/>
      <c r="G12" s="53"/>
      <c r="H12" s="53">
        <f t="shared" si="0"/>
        <v>0</v>
      </c>
    </row>
    <row r="13" spans="1:8" s="49" customFormat="1" ht="21" customHeight="1">
      <c r="A13" s="54" t="s">
        <v>32</v>
      </c>
      <c r="B13" s="168" t="s">
        <v>30</v>
      </c>
      <c r="C13" s="55" t="s">
        <v>102</v>
      </c>
      <c r="D13" s="57">
        <v>25000</v>
      </c>
      <c r="E13" s="56">
        <v>0</v>
      </c>
      <c r="F13" s="53">
        <v>0</v>
      </c>
      <c r="G13" s="57"/>
      <c r="H13" s="53">
        <f t="shared" si="0"/>
        <v>0</v>
      </c>
    </row>
    <row r="14" spans="1:8" s="49" customFormat="1" ht="21" customHeight="1">
      <c r="A14" s="58" t="s">
        <v>33</v>
      </c>
      <c r="B14" s="171" t="s">
        <v>31</v>
      </c>
      <c r="C14" s="59" t="s">
        <v>102</v>
      </c>
      <c r="D14" s="62">
        <v>28000</v>
      </c>
      <c r="E14" s="61">
        <v>18000</v>
      </c>
      <c r="F14" s="55"/>
      <c r="G14" s="62"/>
      <c r="H14" s="60">
        <f t="shared" si="0"/>
        <v>18000</v>
      </c>
    </row>
    <row r="15" spans="1:8" s="49" customFormat="1" ht="21" customHeight="1">
      <c r="A15" s="239" t="s">
        <v>2</v>
      </c>
      <c r="B15" s="239"/>
      <c r="C15" s="245"/>
      <c r="D15" s="63">
        <f>+D14+D13+D12+D11+D10+D9+D8+D7+D6+D5</f>
        <v>9801040</v>
      </c>
      <c r="E15" s="63">
        <f t="shared" ref="E15:F15" si="1">SUM(E5:E14)</f>
        <v>5834682.6299999999</v>
      </c>
      <c r="F15" s="63">
        <f t="shared" si="1"/>
        <v>0</v>
      </c>
      <c r="G15" s="63">
        <f>+G11+G10+G9+G8+G7+G6</f>
        <v>2258253</v>
      </c>
      <c r="H15" s="60">
        <f>SUM(H5:H14)</f>
        <v>8092935.6299999999</v>
      </c>
    </row>
    <row r="22" spans="1:8" ht="21" customHeight="1">
      <c r="A22" s="233" t="s">
        <v>0</v>
      </c>
      <c r="B22" s="233"/>
      <c r="C22" s="233"/>
      <c r="D22" s="233"/>
      <c r="E22" s="233"/>
      <c r="F22" s="233"/>
      <c r="G22" s="233"/>
      <c r="H22" s="233"/>
    </row>
    <row r="23" spans="1:8" ht="21" customHeight="1">
      <c r="A23" s="233" t="s">
        <v>45</v>
      </c>
      <c r="B23" s="233"/>
      <c r="C23" s="233"/>
      <c r="D23" s="233"/>
      <c r="E23" s="233"/>
      <c r="F23" s="233"/>
      <c r="G23" s="233"/>
      <c r="H23" s="233"/>
    </row>
    <row r="24" spans="1:8" ht="21" customHeight="1">
      <c r="A24" s="234" t="s">
        <v>138</v>
      </c>
      <c r="B24" s="234"/>
      <c r="C24" s="234"/>
      <c r="D24" s="234"/>
      <c r="E24" s="234"/>
      <c r="F24" s="234"/>
      <c r="G24" s="234"/>
      <c r="H24" s="234"/>
    </row>
    <row r="25" spans="1:8" s="65" customFormat="1" ht="67.5" customHeight="1">
      <c r="A25" s="46" t="s">
        <v>14</v>
      </c>
      <c r="B25" s="46" t="s">
        <v>4</v>
      </c>
      <c r="C25" s="46" t="s">
        <v>3</v>
      </c>
      <c r="D25" s="46" t="s">
        <v>15</v>
      </c>
      <c r="E25" s="46" t="s">
        <v>36</v>
      </c>
      <c r="F25" s="46" t="s">
        <v>35</v>
      </c>
      <c r="G25" s="64" t="s">
        <v>37</v>
      </c>
      <c r="H25" s="64" t="s">
        <v>2</v>
      </c>
    </row>
    <row r="26" spans="1:8" s="49" customFormat="1" ht="21" customHeight="1">
      <c r="A26" s="66" t="s">
        <v>21</v>
      </c>
      <c r="B26" s="50" t="s">
        <v>22</v>
      </c>
      <c r="C26" s="51" t="s">
        <v>102</v>
      </c>
      <c r="D26" s="52">
        <v>0</v>
      </c>
      <c r="E26" s="52">
        <v>0</v>
      </c>
      <c r="F26" s="52">
        <v>0</v>
      </c>
      <c r="G26" s="52">
        <v>0</v>
      </c>
      <c r="H26" s="52">
        <v>0</v>
      </c>
    </row>
    <row r="27" spans="1:8" s="49" customFormat="1" ht="21" customHeight="1">
      <c r="A27" s="67"/>
      <c r="B27" s="54" t="s">
        <v>23</v>
      </c>
      <c r="C27" s="55"/>
      <c r="D27" s="53">
        <v>0</v>
      </c>
      <c r="E27" s="53">
        <v>0</v>
      </c>
      <c r="F27" s="53">
        <v>0</v>
      </c>
      <c r="G27" s="53">
        <v>0</v>
      </c>
      <c r="H27" s="53"/>
    </row>
    <row r="28" spans="1:8" s="49" customFormat="1" ht="21" customHeight="1">
      <c r="A28" s="67" t="s">
        <v>24</v>
      </c>
      <c r="B28" s="54" t="s">
        <v>25</v>
      </c>
      <c r="C28" s="55"/>
      <c r="D28" s="53">
        <v>0</v>
      </c>
      <c r="E28" s="53">
        <v>0</v>
      </c>
      <c r="F28" s="53">
        <v>0</v>
      </c>
      <c r="G28" s="53">
        <v>0</v>
      </c>
      <c r="H28" s="53">
        <f>SUM(E28:G28)</f>
        <v>0</v>
      </c>
    </row>
    <row r="29" spans="1:8" s="49" customFormat="1" ht="21" customHeight="1">
      <c r="A29" s="67"/>
      <c r="B29" s="54" t="s">
        <v>26</v>
      </c>
      <c r="C29" s="55"/>
      <c r="D29" s="53">
        <v>112000</v>
      </c>
      <c r="E29" s="53">
        <v>0</v>
      </c>
      <c r="F29" s="53">
        <v>0</v>
      </c>
      <c r="G29" s="53">
        <v>12600</v>
      </c>
      <c r="H29" s="53">
        <f t="shared" ref="H29:H35" si="2">SUM(E29:G29)</f>
        <v>12600</v>
      </c>
    </row>
    <row r="30" spans="1:8" s="49" customFormat="1" ht="21" customHeight="1">
      <c r="A30" s="67"/>
      <c r="B30" s="54" t="s">
        <v>27</v>
      </c>
      <c r="C30" s="55"/>
      <c r="D30" s="53">
        <v>0</v>
      </c>
      <c r="E30" s="53">
        <v>0</v>
      </c>
      <c r="F30" s="53">
        <v>0</v>
      </c>
      <c r="G30" s="53">
        <v>0</v>
      </c>
      <c r="H30" s="53">
        <f t="shared" si="2"/>
        <v>0</v>
      </c>
    </row>
    <row r="31" spans="1:8" s="49" customFormat="1" ht="21" customHeight="1">
      <c r="A31" s="67"/>
      <c r="B31" s="54" t="s">
        <v>34</v>
      </c>
      <c r="C31" s="55"/>
      <c r="D31" s="53">
        <v>0</v>
      </c>
      <c r="E31" s="53">
        <v>0</v>
      </c>
      <c r="F31" s="53">
        <v>0</v>
      </c>
      <c r="G31" s="53">
        <v>0</v>
      </c>
      <c r="H31" s="53">
        <f t="shared" si="2"/>
        <v>0</v>
      </c>
    </row>
    <row r="32" spans="1:8" s="49" customFormat="1" ht="21" customHeight="1">
      <c r="A32" s="67"/>
      <c r="B32" s="54" t="s">
        <v>28</v>
      </c>
      <c r="C32" s="55"/>
      <c r="D32" s="53">
        <v>0</v>
      </c>
      <c r="E32" s="53">
        <v>0</v>
      </c>
      <c r="F32" s="53">
        <v>0</v>
      </c>
      <c r="G32" s="53">
        <v>0</v>
      </c>
      <c r="H32" s="53">
        <f t="shared" si="2"/>
        <v>0</v>
      </c>
    </row>
    <row r="33" spans="1:8" s="49" customFormat="1" ht="21" customHeight="1">
      <c r="A33" s="67"/>
      <c r="B33" s="54" t="s">
        <v>29</v>
      </c>
      <c r="C33" s="55"/>
      <c r="D33" s="53">
        <v>0</v>
      </c>
      <c r="E33" s="53">
        <v>0</v>
      </c>
      <c r="F33" s="53">
        <v>0</v>
      </c>
      <c r="G33" s="53">
        <v>0</v>
      </c>
      <c r="H33" s="53">
        <f t="shared" si="2"/>
        <v>0</v>
      </c>
    </row>
    <row r="34" spans="1:8" s="49" customFormat="1" ht="21" customHeight="1">
      <c r="A34" s="67" t="s">
        <v>32</v>
      </c>
      <c r="B34" s="54" t="s">
        <v>30</v>
      </c>
      <c r="C34" s="55"/>
      <c r="D34" s="53">
        <v>0</v>
      </c>
      <c r="E34" s="53">
        <v>0</v>
      </c>
      <c r="F34" s="53">
        <v>0</v>
      </c>
      <c r="G34" s="53">
        <v>0</v>
      </c>
      <c r="H34" s="53">
        <f t="shared" si="2"/>
        <v>0</v>
      </c>
    </row>
    <row r="35" spans="1:8" s="49" customFormat="1" ht="21" customHeight="1">
      <c r="A35" s="68" t="s">
        <v>33</v>
      </c>
      <c r="B35" s="58" t="s">
        <v>31</v>
      </c>
      <c r="C35" s="59"/>
      <c r="D35" s="60">
        <v>0</v>
      </c>
      <c r="E35" s="53">
        <v>0</v>
      </c>
      <c r="F35" s="53">
        <v>0</v>
      </c>
      <c r="G35" s="53">
        <v>0</v>
      </c>
      <c r="H35" s="53">
        <f t="shared" si="2"/>
        <v>0</v>
      </c>
    </row>
    <row r="36" spans="1:8" s="49" customFormat="1" ht="21" customHeight="1">
      <c r="A36" s="239" t="s">
        <v>2</v>
      </c>
      <c r="B36" s="239"/>
      <c r="C36" s="239"/>
      <c r="D36" s="63">
        <f>SUM(D28:D35)</f>
        <v>112000</v>
      </c>
      <c r="E36" s="63">
        <f t="shared" ref="E36:H36" si="3">SUM(E28:E35)</f>
        <v>0</v>
      </c>
      <c r="F36" s="63">
        <f t="shared" si="3"/>
        <v>0</v>
      </c>
      <c r="G36" s="63">
        <f t="shared" si="3"/>
        <v>12600</v>
      </c>
      <c r="H36" s="63">
        <f t="shared" si="3"/>
        <v>12600</v>
      </c>
    </row>
    <row r="42" spans="1:8" ht="21" customHeight="1">
      <c r="A42" s="233" t="s">
        <v>0</v>
      </c>
      <c r="B42" s="233"/>
      <c r="C42" s="233"/>
      <c r="D42" s="233"/>
      <c r="E42" s="233"/>
      <c r="F42" s="233"/>
      <c r="G42" s="233"/>
      <c r="H42" s="233"/>
    </row>
    <row r="43" spans="1:8" ht="21" customHeight="1">
      <c r="A43" s="233" t="s">
        <v>44</v>
      </c>
      <c r="B43" s="233"/>
      <c r="C43" s="233"/>
      <c r="D43" s="233"/>
      <c r="E43" s="233"/>
      <c r="F43" s="233"/>
      <c r="G43" s="233"/>
      <c r="H43" s="233"/>
    </row>
    <row r="44" spans="1:8" ht="21" customHeight="1">
      <c r="A44" s="234" t="s">
        <v>138</v>
      </c>
      <c r="B44" s="234"/>
      <c r="C44" s="234"/>
      <c r="D44" s="234"/>
      <c r="E44" s="234"/>
      <c r="F44" s="234"/>
      <c r="G44" s="234"/>
      <c r="H44" s="234"/>
    </row>
    <row r="45" spans="1:8" ht="65.25" customHeight="1">
      <c r="A45" s="46" t="s">
        <v>14</v>
      </c>
      <c r="B45" s="46" t="s">
        <v>4</v>
      </c>
      <c r="C45" s="46" t="s">
        <v>3</v>
      </c>
      <c r="D45" s="46" t="s">
        <v>15</v>
      </c>
      <c r="E45" s="69" t="s">
        <v>103</v>
      </c>
      <c r="F45" s="46" t="s">
        <v>38</v>
      </c>
      <c r="G45" s="46" t="s">
        <v>39</v>
      </c>
      <c r="H45" s="64" t="s">
        <v>2</v>
      </c>
    </row>
    <row r="46" spans="1:8" ht="21" customHeight="1">
      <c r="A46" s="50" t="s">
        <v>21</v>
      </c>
      <c r="B46" s="50" t="s">
        <v>22</v>
      </c>
      <c r="C46" s="51" t="s">
        <v>102</v>
      </c>
      <c r="D46" s="51"/>
      <c r="E46" s="51"/>
      <c r="F46" s="51"/>
      <c r="G46" s="51"/>
      <c r="H46" s="51"/>
    </row>
    <row r="47" spans="1:8" ht="21" customHeight="1">
      <c r="A47" s="54"/>
      <c r="B47" s="54" t="s">
        <v>23</v>
      </c>
      <c r="C47" s="55"/>
      <c r="D47" s="53">
        <v>1278120</v>
      </c>
      <c r="E47" s="53">
        <v>1268050</v>
      </c>
      <c r="F47" s="53">
        <v>0</v>
      </c>
      <c r="G47" s="53">
        <v>0</v>
      </c>
      <c r="H47" s="53">
        <f>SUM(E47:G47)</f>
        <v>1268050</v>
      </c>
    </row>
    <row r="48" spans="1:8" ht="21" customHeight="1">
      <c r="A48" s="54" t="s">
        <v>24</v>
      </c>
      <c r="B48" s="54" t="s">
        <v>25</v>
      </c>
      <c r="C48" s="55"/>
      <c r="D48" s="53">
        <v>67800</v>
      </c>
      <c r="E48" s="53">
        <v>61000</v>
      </c>
      <c r="F48" s="53">
        <v>0</v>
      </c>
      <c r="G48" s="53">
        <v>0</v>
      </c>
      <c r="H48" s="53">
        <f t="shared" ref="H48:H55" si="4">SUM(E48:G48)</f>
        <v>61000</v>
      </c>
    </row>
    <row r="49" spans="1:8" ht="21" customHeight="1">
      <c r="A49" s="54"/>
      <c r="B49" s="54" t="s">
        <v>26</v>
      </c>
      <c r="C49" s="55"/>
      <c r="D49" s="53">
        <v>613700</v>
      </c>
      <c r="E49" s="53">
        <v>8308</v>
      </c>
      <c r="F49" s="53">
        <v>402050</v>
      </c>
      <c r="G49" s="53">
        <v>0</v>
      </c>
      <c r="H49" s="53">
        <f t="shared" si="4"/>
        <v>410358</v>
      </c>
    </row>
    <row r="50" spans="1:8" ht="21" customHeight="1">
      <c r="A50" s="54"/>
      <c r="B50" s="54" t="s">
        <v>27</v>
      </c>
      <c r="C50" s="55"/>
      <c r="D50" s="53">
        <v>734937</v>
      </c>
      <c r="E50" s="53">
        <v>0</v>
      </c>
      <c r="F50" s="53">
        <v>667894.84</v>
      </c>
      <c r="G50" s="53">
        <v>0</v>
      </c>
      <c r="H50" s="53">
        <f t="shared" si="4"/>
        <v>667894.84</v>
      </c>
    </row>
    <row r="51" spans="1:8" ht="21" customHeight="1">
      <c r="A51" s="54"/>
      <c r="B51" s="54" t="s">
        <v>34</v>
      </c>
      <c r="C51" s="55"/>
      <c r="D51" s="53">
        <v>0</v>
      </c>
      <c r="E51" s="53">
        <v>0</v>
      </c>
      <c r="F51" s="53">
        <v>0</v>
      </c>
      <c r="G51" s="53">
        <v>0</v>
      </c>
      <c r="H51" s="53">
        <f t="shared" si="4"/>
        <v>0</v>
      </c>
    </row>
    <row r="52" spans="1:8" ht="21" customHeight="1">
      <c r="A52" s="54"/>
      <c r="B52" s="54" t="s">
        <v>28</v>
      </c>
      <c r="C52" s="55"/>
      <c r="D52" s="53">
        <v>118650</v>
      </c>
      <c r="E52" s="53">
        <v>0</v>
      </c>
      <c r="F52" s="53">
        <v>116250</v>
      </c>
      <c r="G52" s="53">
        <v>0</v>
      </c>
      <c r="H52" s="53">
        <f t="shared" si="4"/>
        <v>116250</v>
      </c>
    </row>
    <row r="53" spans="1:8" ht="21" customHeight="1">
      <c r="A53" s="54"/>
      <c r="B53" s="54" t="s">
        <v>29</v>
      </c>
      <c r="C53" s="55"/>
      <c r="D53" s="53">
        <v>0</v>
      </c>
      <c r="E53" s="53">
        <v>0</v>
      </c>
      <c r="F53" s="53">
        <v>0</v>
      </c>
      <c r="G53" s="53">
        <v>0</v>
      </c>
      <c r="H53" s="53">
        <f t="shared" si="4"/>
        <v>0</v>
      </c>
    </row>
    <row r="54" spans="1:8" ht="21" customHeight="1">
      <c r="A54" s="54" t="s">
        <v>32</v>
      </c>
      <c r="B54" s="54" t="s">
        <v>30</v>
      </c>
      <c r="C54" s="55"/>
      <c r="D54" s="53">
        <v>0</v>
      </c>
      <c r="E54" s="53">
        <v>0</v>
      </c>
      <c r="F54" s="53">
        <v>0</v>
      </c>
      <c r="G54" s="53">
        <v>0</v>
      </c>
      <c r="H54" s="53">
        <f t="shared" si="4"/>
        <v>0</v>
      </c>
    </row>
    <row r="55" spans="1:8" ht="21" customHeight="1">
      <c r="A55" s="58" t="s">
        <v>33</v>
      </c>
      <c r="B55" s="58" t="s">
        <v>31</v>
      </c>
      <c r="C55" s="59"/>
      <c r="D55" s="60">
        <v>1534364</v>
      </c>
      <c r="E55" s="60">
        <v>0</v>
      </c>
      <c r="F55" s="60">
        <v>1517364</v>
      </c>
      <c r="G55" s="60">
        <v>0</v>
      </c>
      <c r="H55" s="53">
        <f t="shared" si="4"/>
        <v>1517364</v>
      </c>
    </row>
    <row r="56" spans="1:8" ht="21" customHeight="1">
      <c r="A56" s="239" t="s">
        <v>2</v>
      </c>
      <c r="B56" s="239"/>
      <c r="C56" s="239"/>
      <c r="D56" s="63">
        <f>SUM(D47:D55)</f>
        <v>4347571</v>
      </c>
      <c r="E56" s="63">
        <f t="shared" ref="E56:H56" si="5">SUM(E47:E55)</f>
        <v>1337358</v>
      </c>
      <c r="F56" s="63">
        <f t="shared" si="5"/>
        <v>2703558.84</v>
      </c>
      <c r="G56" s="63">
        <f t="shared" si="5"/>
        <v>0</v>
      </c>
      <c r="H56" s="63">
        <f t="shared" si="5"/>
        <v>4040916.84</v>
      </c>
    </row>
    <row r="57" spans="1:8" ht="21" customHeight="1">
      <c r="A57" s="70"/>
      <c r="B57" s="70"/>
      <c r="C57" s="70"/>
      <c r="D57" s="71"/>
      <c r="E57" s="71"/>
      <c r="F57" s="71"/>
      <c r="G57" s="71"/>
      <c r="H57" s="71"/>
    </row>
    <row r="58" spans="1:8" ht="21" customHeight="1">
      <c r="A58" s="70"/>
      <c r="B58" s="70"/>
      <c r="C58" s="70"/>
      <c r="D58" s="71"/>
      <c r="E58" s="71"/>
      <c r="F58" s="71"/>
      <c r="G58" s="71"/>
      <c r="H58" s="71"/>
    </row>
    <row r="59" spans="1:8" ht="21" customHeight="1">
      <c r="A59" s="70"/>
      <c r="B59" s="70"/>
      <c r="C59" s="70"/>
      <c r="D59" s="71"/>
      <c r="E59" s="71"/>
      <c r="F59" s="71"/>
      <c r="G59" s="71"/>
      <c r="H59" s="71"/>
    </row>
    <row r="60" spans="1:8" ht="21" customHeight="1">
      <c r="A60" s="70"/>
      <c r="B60" s="70"/>
      <c r="C60" s="70"/>
      <c r="D60" s="71"/>
      <c r="E60" s="71"/>
      <c r="F60" s="71"/>
      <c r="G60" s="71"/>
      <c r="H60" s="71"/>
    </row>
    <row r="61" spans="1:8" ht="21" customHeight="1">
      <c r="A61" s="70"/>
      <c r="B61" s="70"/>
      <c r="C61" s="70"/>
      <c r="D61" s="71"/>
      <c r="E61" s="71"/>
      <c r="F61" s="71"/>
      <c r="G61" s="71"/>
      <c r="H61" s="71"/>
    </row>
    <row r="62" spans="1:8" ht="21" customHeight="1">
      <c r="A62" s="70"/>
      <c r="B62" s="70"/>
      <c r="C62" s="70"/>
      <c r="D62" s="71"/>
      <c r="E62" s="71"/>
      <c r="F62" s="71"/>
      <c r="G62" s="71"/>
      <c r="H62" s="71"/>
    </row>
    <row r="63" spans="1:8" ht="21" customHeight="1">
      <c r="A63" s="233" t="s">
        <v>0</v>
      </c>
      <c r="B63" s="233"/>
      <c r="C63" s="233"/>
      <c r="D63" s="233"/>
      <c r="E63" s="233"/>
      <c r="F63" s="233"/>
      <c r="G63" s="233"/>
      <c r="H63" s="233"/>
    </row>
    <row r="64" spans="1:8" ht="21" customHeight="1">
      <c r="A64" s="233" t="s">
        <v>43</v>
      </c>
      <c r="B64" s="233"/>
      <c r="C64" s="233"/>
      <c r="D64" s="233"/>
      <c r="E64" s="233"/>
      <c r="F64" s="233"/>
      <c r="G64" s="233"/>
      <c r="H64" s="233"/>
    </row>
    <row r="65" spans="1:8" ht="21" customHeight="1">
      <c r="A65" s="234" t="s">
        <v>138</v>
      </c>
      <c r="B65" s="234"/>
      <c r="C65" s="234"/>
      <c r="D65" s="234"/>
      <c r="E65" s="234"/>
      <c r="F65" s="234"/>
      <c r="G65" s="234"/>
      <c r="H65" s="234"/>
    </row>
    <row r="66" spans="1:8" ht="66" customHeight="1">
      <c r="A66" s="46" t="s">
        <v>14</v>
      </c>
      <c r="B66" s="46" t="s">
        <v>4</v>
      </c>
      <c r="C66" s="46" t="s">
        <v>3</v>
      </c>
      <c r="D66" s="46" t="s">
        <v>15</v>
      </c>
      <c r="E66" s="46" t="s">
        <v>40</v>
      </c>
      <c r="F66" s="46" t="s">
        <v>41</v>
      </c>
      <c r="G66" s="64" t="s">
        <v>42</v>
      </c>
      <c r="H66" s="64" t="s">
        <v>2</v>
      </c>
    </row>
    <row r="67" spans="1:8" ht="21" customHeight="1">
      <c r="A67" s="50" t="s">
        <v>21</v>
      </c>
      <c r="B67" s="50" t="s">
        <v>22</v>
      </c>
      <c r="C67" s="51"/>
      <c r="D67" s="164">
        <v>0</v>
      </c>
      <c r="E67" s="165">
        <v>0</v>
      </c>
      <c r="F67" s="165">
        <v>0</v>
      </c>
      <c r="G67" s="165">
        <v>0</v>
      </c>
      <c r="H67" s="165">
        <v>0</v>
      </c>
    </row>
    <row r="68" spans="1:8" ht="21" customHeight="1">
      <c r="A68" s="54"/>
      <c r="B68" s="54" t="s">
        <v>23</v>
      </c>
      <c r="C68" s="55"/>
      <c r="D68" s="166">
        <v>0</v>
      </c>
      <c r="E68" s="166">
        <v>0</v>
      </c>
      <c r="F68" s="166">
        <v>0</v>
      </c>
      <c r="G68" s="166">
        <v>0</v>
      </c>
      <c r="H68" s="166">
        <v>0</v>
      </c>
    </row>
    <row r="69" spans="1:8" ht="21" customHeight="1">
      <c r="A69" s="54" t="s">
        <v>24</v>
      </c>
      <c r="B69" s="54" t="s">
        <v>25</v>
      </c>
      <c r="C69" s="55"/>
      <c r="D69" s="166">
        <v>0</v>
      </c>
      <c r="E69" s="166">
        <v>0</v>
      </c>
      <c r="F69" s="166">
        <v>0</v>
      </c>
      <c r="G69" s="166">
        <v>0</v>
      </c>
      <c r="H69" s="166">
        <v>0</v>
      </c>
    </row>
    <row r="70" spans="1:8" ht="21" customHeight="1">
      <c r="A70" s="54"/>
      <c r="B70" s="54" t="s">
        <v>26</v>
      </c>
      <c r="C70" s="55"/>
      <c r="D70" s="166">
        <v>0</v>
      </c>
      <c r="E70" s="166">
        <v>0</v>
      </c>
      <c r="F70" s="166">
        <v>0</v>
      </c>
      <c r="G70" s="166">
        <v>0</v>
      </c>
      <c r="H70" s="166">
        <v>0</v>
      </c>
    </row>
    <row r="71" spans="1:8" ht="21" customHeight="1">
      <c r="A71" s="54"/>
      <c r="B71" s="54" t="s">
        <v>27</v>
      </c>
      <c r="C71" s="55"/>
      <c r="D71" s="166">
        <v>0</v>
      </c>
      <c r="E71" s="166">
        <v>0</v>
      </c>
      <c r="F71" s="166">
        <v>0</v>
      </c>
      <c r="G71" s="166">
        <v>0</v>
      </c>
      <c r="H71" s="166">
        <v>0</v>
      </c>
    </row>
    <row r="72" spans="1:8" ht="21" customHeight="1">
      <c r="A72" s="54"/>
      <c r="B72" s="54" t="s">
        <v>34</v>
      </c>
      <c r="C72" s="55"/>
      <c r="D72" s="166">
        <v>0</v>
      </c>
      <c r="E72" s="166">
        <v>0</v>
      </c>
      <c r="F72" s="166">
        <v>0</v>
      </c>
      <c r="G72" s="166">
        <v>0</v>
      </c>
      <c r="H72" s="166">
        <v>0</v>
      </c>
    </row>
    <row r="73" spans="1:8" ht="21" customHeight="1">
      <c r="A73" s="54"/>
      <c r="B73" s="54" t="s">
        <v>28</v>
      </c>
      <c r="C73" s="55"/>
      <c r="D73" s="166">
        <v>0</v>
      </c>
      <c r="E73" s="166">
        <v>0</v>
      </c>
      <c r="F73" s="166">
        <v>0</v>
      </c>
      <c r="G73" s="166">
        <v>0</v>
      </c>
      <c r="H73" s="166">
        <v>0</v>
      </c>
    </row>
    <row r="74" spans="1:8" ht="21" customHeight="1">
      <c r="A74" s="54"/>
      <c r="B74" s="54" t="s">
        <v>29</v>
      </c>
      <c r="C74" s="55"/>
      <c r="D74" s="166">
        <v>0</v>
      </c>
      <c r="E74" s="166">
        <v>0</v>
      </c>
      <c r="F74" s="166">
        <v>0</v>
      </c>
      <c r="G74" s="166">
        <v>0</v>
      </c>
      <c r="H74" s="166">
        <v>0</v>
      </c>
    </row>
    <row r="75" spans="1:8" ht="21" customHeight="1">
      <c r="A75" s="54" t="s">
        <v>32</v>
      </c>
      <c r="B75" s="54" t="s">
        <v>30</v>
      </c>
      <c r="C75" s="55"/>
      <c r="D75" s="166">
        <v>0</v>
      </c>
      <c r="E75" s="166">
        <v>0</v>
      </c>
      <c r="F75" s="166">
        <v>0</v>
      </c>
      <c r="G75" s="166">
        <v>0</v>
      </c>
      <c r="H75" s="166">
        <v>0</v>
      </c>
    </row>
    <row r="76" spans="1:8" ht="21" customHeight="1">
      <c r="A76" s="58" t="s">
        <v>33</v>
      </c>
      <c r="B76" s="58" t="s">
        <v>31</v>
      </c>
      <c r="C76" s="59" t="s">
        <v>106</v>
      </c>
      <c r="D76" s="74">
        <v>0</v>
      </c>
      <c r="E76" s="74"/>
      <c r="F76" s="74"/>
      <c r="G76" s="74">
        <v>0</v>
      </c>
      <c r="H76" s="74">
        <v>0</v>
      </c>
    </row>
    <row r="77" spans="1:8" ht="21" customHeight="1">
      <c r="A77" s="239" t="s">
        <v>2</v>
      </c>
      <c r="B77" s="239"/>
      <c r="C77" s="239"/>
      <c r="D77" s="75">
        <f>SUM(D76)</f>
        <v>0</v>
      </c>
      <c r="E77" s="75"/>
      <c r="F77" s="75"/>
      <c r="G77" s="75">
        <v>75000</v>
      </c>
      <c r="H77" s="75">
        <f>SUM(H67:H76)</f>
        <v>0</v>
      </c>
    </row>
    <row r="81" spans="1:8" ht="61.5" customHeight="1"/>
    <row r="82" spans="1:8" ht="21" customHeight="1">
      <c r="A82" s="233" t="s">
        <v>0</v>
      </c>
      <c r="B82" s="233"/>
      <c r="C82" s="233"/>
      <c r="D82" s="233"/>
      <c r="E82" s="233"/>
      <c r="F82" s="233"/>
      <c r="G82" s="233"/>
      <c r="H82" s="233"/>
    </row>
    <row r="83" spans="1:8" ht="21" customHeight="1">
      <c r="A83" s="233" t="s">
        <v>46</v>
      </c>
      <c r="B83" s="233"/>
      <c r="C83" s="233"/>
      <c r="D83" s="233"/>
      <c r="E83" s="233"/>
      <c r="F83" s="233"/>
      <c r="G83" s="233"/>
      <c r="H83" s="233"/>
    </row>
    <row r="84" spans="1:8" ht="21" customHeight="1">
      <c r="A84" s="234" t="s">
        <v>138</v>
      </c>
      <c r="B84" s="234"/>
      <c r="C84" s="234"/>
      <c r="D84" s="234"/>
      <c r="E84" s="234"/>
      <c r="F84" s="234"/>
      <c r="G84" s="234"/>
      <c r="H84" s="234"/>
    </row>
    <row r="85" spans="1:8" ht="65.25" customHeight="1">
      <c r="A85" s="46" t="s">
        <v>14</v>
      </c>
      <c r="B85" s="235" t="s">
        <v>4</v>
      </c>
      <c r="C85" s="236"/>
      <c r="D85" s="46" t="s">
        <v>3</v>
      </c>
      <c r="E85" s="46" t="s">
        <v>15</v>
      </c>
      <c r="F85" s="46" t="s">
        <v>47</v>
      </c>
      <c r="G85" s="46" t="s">
        <v>48</v>
      </c>
      <c r="H85" s="64" t="s">
        <v>2</v>
      </c>
    </row>
    <row r="86" spans="1:8" ht="21" customHeight="1">
      <c r="A86" s="50" t="s">
        <v>21</v>
      </c>
      <c r="B86" s="237" t="s">
        <v>22</v>
      </c>
      <c r="C86" s="238"/>
      <c r="D86" s="51"/>
      <c r="E86" s="52">
        <v>0</v>
      </c>
      <c r="F86" s="52">
        <v>0</v>
      </c>
      <c r="G86" s="52">
        <v>0</v>
      </c>
      <c r="H86" s="52">
        <v>0</v>
      </c>
    </row>
    <row r="87" spans="1:8" ht="21" customHeight="1">
      <c r="A87" s="54"/>
      <c r="B87" s="231" t="s">
        <v>23</v>
      </c>
      <c r="C87" s="232"/>
      <c r="D87" s="55" t="s">
        <v>102</v>
      </c>
      <c r="E87" s="53">
        <v>258000</v>
      </c>
      <c r="F87" s="53">
        <v>255840</v>
      </c>
      <c r="G87" s="53">
        <v>0</v>
      </c>
      <c r="H87" s="53">
        <f>+G87+F87</f>
        <v>255840</v>
      </c>
    </row>
    <row r="88" spans="1:8" ht="21" customHeight="1">
      <c r="A88" s="54" t="s">
        <v>24</v>
      </c>
      <c r="B88" s="231" t="s">
        <v>25</v>
      </c>
      <c r="C88" s="232"/>
      <c r="D88" s="55"/>
      <c r="E88" s="53">
        <v>57000</v>
      </c>
      <c r="F88" s="53">
        <v>49600</v>
      </c>
      <c r="G88" s="53">
        <v>0</v>
      </c>
      <c r="H88" s="53">
        <f>+G88+F88</f>
        <v>49600</v>
      </c>
    </row>
    <row r="89" spans="1:8" ht="21" customHeight="1">
      <c r="A89" s="54"/>
      <c r="B89" s="231" t="s">
        <v>26</v>
      </c>
      <c r="C89" s="232"/>
      <c r="D89" s="55"/>
      <c r="E89" s="53">
        <v>95000</v>
      </c>
      <c r="F89" s="53">
        <v>0</v>
      </c>
      <c r="G89" s="53">
        <v>0</v>
      </c>
      <c r="H89" s="53">
        <f>+G89+F89</f>
        <v>0</v>
      </c>
    </row>
    <row r="90" spans="1:8" ht="21" customHeight="1">
      <c r="A90" s="54"/>
      <c r="B90" s="231" t="s">
        <v>27</v>
      </c>
      <c r="C90" s="232"/>
      <c r="D90" s="55"/>
      <c r="E90" s="53">
        <v>0</v>
      </c>
      <c r="F90" s="53">
        <v>0</v>
      </c>
      <c r="G90" s="53">
        <v>0</v>
      </c>
      <c r="H90" s="53">
        <v>0</v>
      </c>
    </row>
    <row r="91" spans="1:8" ht="21" customHeight="1">
      <c r="A91" s="54"/>
      <c r="B91" s="231" t="s">
        <v>34</v>
      </c>
      <c r="C91" s="232"/>
      <c r="D91" s="55"/>
      <c r="E91" s="53">
        <v>0</v>
      </c>
      <c r="F91" s="53">
        <v>0</v>
      </c>
      <c r="G91" s="53">
        <v>0</v>
      </c>
      <c r="H91" s="53"/>
    </row>
    <row r="92" spans="1:8" ht="21" customHeight="1">
      <c r="A92" s="54"/>
      <c r="B92" s="231" t="s">
        <v>28</v>
      </c>
      <c r="C92" s="232"/>
      <c r="D92" s="55"/>
      <c r="E92" s="53">
        <v>26900</v>
      </c>
      <c r="F92" s="53">
        <v>26900</v>
      </c>
      <c r="G92" s="53">
        <v>0</v>
      </c>
      <c r="H92" s="53">
        <v>26900</v>
      </c>
    </row>
    <row r="93" spans="1:8" ht="21" customHeight="1">
      <c r="A93" s="54"/>
      <c r="B93" s="231" t="s">
        <v>29</v>
      </c>
      <c r="C93" s="232"/>
      <c r="D93" s="55"/>
      <c r="E93" s="53">
        <v>0</v>
      </c>
      <c r="F93" s="53">
        <v>0</v>
      </c>
      <c r="G93" s="53">
        <v>0</v>
      </c>
      <c r="H93" s="53"/>
    </row>
    <row r="94" spans="1:8" ht="21" customHeight="1">
      <c r="A94" s="54" t="s">
        <v>32</v>
      </c>
      <c r="B94" s="231" t="s">
        <v>30</v>
      </c>
      <c r="C94" s="232"/>
      <c r="D94" s="55"/>
      <c r="E94" s="53">
        <v>0</v>
      </c>
      <c r="F94" s="53">
        <v>0</v>
      </c>
      <c r="G94" s="53">
        <v>0</v>
      </c>
      <c r="H94" s="53"/>
    </row>
    <row r="95" spans="1:8" ht="21" customHeight="1">
      <c r="A95" s="58" t="s">
        <v>33</v>
      </c>
      <c r="B95" s="240" t="s">
        <v>31</v>
      </c>
      <c r="C95" s="241"/>
      <c r="D95" s="59"/>
      <c r="E95" s="53">
        <v>0</v>
      </c>
      <c r="F95" s="53">
        <v>0</v>
      </c>
      <c r="G95" s="53">
        <v>0</v>
      </c>
      <c r="H95" s="53"/>
    </row>
    <row r="96" spans="1:8" ht="21" customHeight="1">
      <c r="A96" s="242" t="s">
        <v>2</v>
      </c>
      <c r="B96" s="243"/>
      <c r="C96" s="243"/>
      <c r="D96" s="244"/>
      <c r="E96" s="75">
        <f>SUM(E87:E95)</f>
        <v>436900</v>
      </c>
      <c r="F96" s="75">
        <f>SUM(F87:F95)</f>
        <v>332340</v>
      </c>
      <c r="G96" s="75"/>
      <c r="H96" s="211">
        <f>+H92+H90+H89+H88+H87</f>
        <v>332340</v>
      </c>
    </row>
    <row r="97" spans="1:8" ht="21" customHeight="1">
      <c r="A97" s="70"/>
      <c r="B97" s="70"/>
      <c r="C97" s="70"/>
      <c r="D97" s="70"/>
      <c r="E97" s="71"/>
      <c r="F97" s="71"/>
      <c r="G97" s="71"/>
      <c r="H97" s="71"/>
    </row>
    <row r="98" spans="1:8" ht="21" customHeight="1">
      <c r="A98" s="70"/>
      <c r="B98" s="70"/>
      <c r="C98" s="70"/>
      <c r="D98" s="70"/>
      <c r="E98" s="71"/>
      <c r="F98" s="71"/>
      <c r="G98" s="71"/>
      <c r="H98" s="71"/>
    </row>
    <row r="99" spans="1:8" ht="21" customHeight="1">
      <c r="A99" s="70"/>
      <c r="B99" s="70"/>
      <c r="C99" s="70"/>
      <c r="D99" s="70"/>
      <c r="E99" s="71"/>
      <c r="F99" s="71"/>
      <c r="G99" s="71"/>
      <c r="H99" s="71"/>
    </row>
    <row r="100" spans="1:8" ht="21" customHeight="1">
      <c r="A100" s="70"/>
      <c r="B100" s="70"/>
      <c r="C100" s="70"/>
      <c r="D100" s="70"/>
      <c r="E100" s="71"/>
      <c r="F100" s="71"/>
      <c r="G100" s="71"/>
      <c r="H100" s="71"/>
    </row>
    <row r="101" spans="1:8" ht="21" customHeight="1">
      <c r="A101" s="70"/>
      <c r="B101" s="70"/>
      <c r="C101" s="70"/>
      <c r="D101" s="70"/>
      <c r="E101" s="71"/>
      <c r="F101" s="71"/>
      <c r="G101" s="71"/>
      <c r="H101" s="71"/>
    </row>
    <row r="102" spans="1:8" ht="21" customHeight="1">
      <c r="A102" s="70"/>
      <c r="B102" s="70"/>
      <c r="C102" s="70"/>
      <c r="D102" s="70"/>
      <c r="E102" s="71"/>
      <c r="F102" s="71"/>
      <c r="G102" s="71"/>
      <c r="H102" s="71"/>
    </row>
    <row r="103" spans="1:8" ht="21" customHeight="1">
      <c r="A103" s="233" t="s">
        <v>0</v>
      </c>
      <c r="B103" s="233"/>
      <c r="C103" s="233"/>
      <c r="D103" s="233"/>
      <c r="E103" s="233"/>
      <c r="F103" s="233"/>
      <c r="G103" s="233"/>
      <c r="H103" s="233"/>
    </row>
    <row r="104" spans="1:8" ht="21" customHeight="1">
      <c r="A104" s="233" t="s">
        <v>58</v>
      </c>
      <c r="B104" s="233"/>
      <c r="C104" s="233"/>
      <c r="D104" s="233"/>
      <c r="E104" s="233"/>
      <c r="F104" s="233"/>
      <c r="G104" s="233"/>
      <c r="H104" s="233"/>
    </row>
    <row r="105" spans="1:8" ht="21" customHeight="1">
      <c r="A105" s="234" t="s">
        <v>138</v>
      </c>
      <c r="B105" s="234"/>
      <c r="C105" s="234"/>
      <c r="D105" s="234"/>
      <c r="E105" s="234"/>
      <c r="F105" s="234"/>
      <c r="G105" s="234"/>
      <c r="H105" s="234"/>
    </row>
    <row r="106" spans="1:8" ht="65.25" customHeight="1">
      <c r="A106" s="46" t="s">
        <v>14</v>
      </c>
      <c r="B106" s="235" t="s">
        <v>4</v>
      </c>
      <c r="C106" s="236"/>
      <c r="D106" s="46" t="s">
        <v>3</v>
      </c>
      <c r="E106" s="46" t="s">
        <v>15</v>
      </c>
      <c r="F106" s="46" t="s">
        <v>59</v>
      </c>
      <c r="G106" s="46" t="s">
        <v>60</v>
      </c>
      <c r="H106" s="64" t="s">
        <v>2</v>
      </c>
    </row>
    <row r="107" spans="1:8" ht="21" customHeight="1">
      <c r="A107" s="50" t="s">
        <v>21</v>
      </c>
      <c r="B107" s="237" t="s">
        <v>22</v>
      </c>
      <c r="C107" s="238"/>
      <c r="D107" s="51"/>
      <c r="E107" s="51"/>
      <c r="F107" s="51"/>
      <c r="G107" s="51"/>
      <c r="H107" s="51"/>
    </row>
    <row r="108" spans="1:8" ht="21" customHeight="1">
      <c r="A108" s="54"/>
      <c r="B108" s="231" t="s">
        <v>23</v>
      </c>
      <c r="C108" s="232"/>
      <c r="D108" s="55" t="s">
        <v>105</v>
      </c>
      <c r="E108" s="212">
        <v>1075960</v>
      </c>
      <c r="F108" s="212">
        <v>1071401</v>
      </c>
      <c r="G108" s="212"/>
      <c r="H108" s="212">
        <f>SUM(F108:G108)</f>
        <v>1071401</v>
      </c>
    </row>
    <row r="109" spans="1:8" ht="21" customHeight="1">
      <c r="A109" s="54" t="s">
        <v>24</v>
      </c>
      <c r="B109" s="231" t="s">
        <v>25</v>
      </c>
      <c r="C109" s="232"/>
      <c r="D109" s="55"/>
      <c r="E109" s="212">
        <v>29800</v>
      </c>
      <c r="F109" s="212">
        <v>27450</v>
      </c>
      <c r="G109" s="212"/>
      <c r="H109" s="212">
        <f t="shared" ref="H109:H114" si="6">SUM(F109:G109)</f>
        <v>27450</v>
      </c>
    </row>
    <row r="110" spans="1:8" ht="21" customHeight="1">
      <c r="A110" s="54"/>
      <c r="B110" s="231" t="s">
        <v>26</v>
      </c>
      <c r="C110" s="232"/>
      <c r="D110" s="55"/>
      <c r="E110" s="212">
        <v>180000</v>
      </c>
      <c r="F110" s="212">
        <v>45676</v>
      </c>
      <c r="G110" s="212"/>
      <c r="H110" s="212">
        <f t="shared" si="6"/>
        <v>45676</v>
      </c>
    </row>
    <row r="111" spans="1:8" ht="21" customHeight="1">
      <c r="A111" s="54"/>
      <c r="B111" s="231" t="s">
        <v>27</v>
      </c>
      <c r="C111" s="232"/>
      <c r="D111" s="55"/>
      <c r="E111" s="212">
        <v>180000</v>
      </c>
      <c r="F111" s="212">
        <v>69281</v>
      </c>
      <c r="G111" s="212"/>
      <c r="H111" s="212">
        <f t="shared" si="6"/>
        <v>69281</v>
      </c>
    </row>
    <row r="112" spans="1:8" ht="21" customHeight="1">
      <c r="A112" s="54"/>
      <c r="B112" s="231" t="s">
        <v>34</v>
      </c>
      <c r="C112" s="232"/>
      <c r="D112" s="55"/>
      <c r="E112" s="212"/>
      <c r="F112" s="212"/>
      <c r="G112" s="212"/>
      <c r="H112" s="212"/>
    </row>
    <row r="113" spans="1:8" ht="21" customHeight="1">
      <c r="A113" s="54"/>
      <c r="B113" s="231" t="s">
        <v>28</v>
      </c>
      <c r="C113" s="232"/>
      <c r="D113" s="55"/>
      <c r="E113" s="212">
        <v>159700</v>
      </c>
      <c r="F113" s="212">
        <v>47100</v>
      </c>
      <c r="G113" s="212"/>
      <c r="H113" s="212">
        <f t="shared" si="6"/>
        <v>47100</v>
      </c>
    </row>
    <row r="114" spans="1:8" ht="21" customHeight="1">
      <c r="A114" s="54"/>
      <c r="B114" s="231" t="s">
        <v>29</v>
      </c>
      <c r="C114" s="232"/>
      <c r="D114" s="55"/>
      <c r="E114" s="212">
        <v>2017000</v>
      </c>
      <c r="F114" s="216">
        <v>0</v>
      </c>
      <c r="G114" s="212">
        <v>1446000</v>
      </c>
      <c r="H114" s="212">
        <f t="shared" si="6"/>
        <v>1446000</v>
      </c>
    </row>
    <row r="115" spans="1:8" ht="21" customHeight="1">
      <c r="A115" s="54" t="s">
        <v>32</v>
      </c>
      <c r="B115" s="231" t="s">
        <v>30</v>
      </c>
      <c r="C115" s="232"/>
      <c r="D115" s="55"/>
      <c r="E115" s="212"/>
      <c r="F115" s="212"/>
      <c r="G115" s="212"/>
      <c r="H115" s="212"/>
    </row>
    <row r="116" spans="1:8" ht="21" customHeight="1">
      <c r="A116" s="58" t="s">
        <v>33</v>
      </c>
      <c r="B116" s="240" t="s">
        <v>31</v>
      </c>
      <c r="C116" s="241"/>
      <c r="D116" s="59"/>
      <c r="E116" s="214">
        <v>0</v>
      </c>
      <c r="F116" s="213"/>
      <c r="G116" s="214">
        <v>0</v>
      </c>
      <c r="H116" s="214">
        <f>SUM(G116)</f>
        <v>0</v>
      </c>
    </row>
    <row r="117" spans="1:8" ht="21" customHeight="1">
      <c r="A117" s="242" t="s">
        <v>2</v>
      </c>
      <c r="B117" s="243"/>
      <c r="C117" s="243"/>
      <c r="D117" s="244"/>
      <c r="E117" s="211">
        <f>SUM(E108:E116)</f>
        <v>3642460</v>
      </c>
      <c r="F117" s="211">
        <f>SUM(F108:F116)</f>
        <v>1260908</v>
      </c>
      <c r="G117" s="211">
        <f>SUM(G114:G116)</f>
        <v>1446000</v>
      </c>
      <c r="H117" s="211">
        <f>SUM(H108:H116)</f>
        <v>2706908</v>
      </c>
    </row>
    <row r="118" spans="1:8" ht="21" customHeight="1">
      <c r="A118" s="70"/>
      <c r="B118" s="70"/>
      <c r="C118" s="70"/>
      <c r="D118" s="70"/>
      <c r="E118" s="71"/>
      <c r="F118" s="71"/>
      <c r="G118" s="71"/>
      <c r="H118" s="71"/>
    </row>
    <row r="119" spans="1:8" ht="21" customHeight="1">
      <c r="A119" s="70"/>
      <c r="B119" s="70"/>
      <c r="C119" s="70"/>
      <c r="D119" s="70"/>
      <c r="E119" s="71"/>
      <c r="F119" s="71"/>
      <c r="G119" s="71"/>
      <c r="H119" s="71"/>
    </row>
    <row r="120" spans="1:8" ht="21" customHeight="1">
      <c r="A120" s="70"/>
      <c r="B120" s="70"/>
      <c r="C120" s="70"/>
      <c r="D120" s="70"/>
      <c r="E120" s="71"/>
      <c r="F120" s="71"/>
      <c r="G120" s="71"/>
      <c r="H120" s="71"/>
    </row>
    <row r="124" spans="1:8" ht="21" customHeight="1">
      <c r="A124" s="233" t="s">
        <v>0</v>
      </c>
      <c r="B124" s="233"/>
      <c r="C124" s="233"/>
      <c r="D124" s="233"/>
      <c r="E124" s="233"/>
      <c r="F124" s="233"/>
      <c r="G124" s="233"/>
      <c r="H124" s="233"/>
    </row>
    <row r="125" spans="1:8" ht="21" customHeight="1">
      <c r="A125" s="233" t="s">
        <v>64</v>
      </c>
      <c r="B125" s="233"/>
      <c r="C125" s="233"/>
      <c r="D125" s="233"/>
      <c r="E125" s="233"/>
      <c r="F125" s="233"/>
      <c r="G125" s="233"/>
      <c r="H125" s="233"/>
    </row>
    <row r="126" spans="1:8" ht="21" customHeight="1">
      <c r="A126" s="234" t="s">
        <v>138</v>
      </c>
      <c r="B126" s="234"/>
      <c r="C126" s="234"/>
      <c r="D126" s="234"/>
      <c r="E126" s="234"/>
      <c r="F126" s="234"/>
      <c r="G126" s="234"/>
      <c r="H126" s="234"/>
    </row>
    <row r="127" spans="1:8" ht="65.25" customHeight="1">
      <c r="A127" s="46" t="s">
        <v>14</v>
      </c>
      <c r="B127" s="235" t="s">
        <v>4</v>
      </c>
      <c r="C127" s="236"/>
      <c r="D127" s="46" t="s">
        <v>3</v>
      </c>
      <c r="E127" s="46" t="s">
        <v>15</v>
      </c>
      <c r="F127" s="46" t="s">
        <v>49</v>
      </c>
      <c r="G127" s="46" t="s">
        <v>50</v>
      </c>
      <c r="H127" s="64" t="s">
        <v>2</v>
      </c>
    </row>
    <row r="128" spans="1:8" ht="21" customHeight="1">
      <c r="A128" s="50" t="s">
        <v>21</v>
      </c>
      <c r="B128" s="237" t="s">
        <v>22</v>
      </c>
      <c r="C128" s="238"/>
      <c r="D128" s="51"/>
      <c r="E128" s="72"/>
      <c r="F128" s="72"/>
      <c r="G128" s="72"/>
      <c r="H128" s="72"/>
    </row>
    <row r="129" spans="1:8" ht="21" customHeight="1">
      <c r="A129" s="54"/>
      <c r="B129" s="231" t="s">
        <v>23</v>
      </c>
      <c r="C129" s="232"/>
      <c r="D129" s="55"/>
      <c r="E129" s="73"/>
      <c r="F129" s="73"/>
      <c r="G129" s="73"/>
      <c r="H129" s="73"/>
    </row>
    <row r="130" spans="1:8" ht="21" customHeight="1">
      <c r="A130" s="54" t="s">
        <v>24</v>
      </c>
      <c r="B130" s="231" t="s">
        <v>25</v>
      </c>
      <c r="C130" s="232"/>
      <c r="D130" s="55"/>
      <c r="E130" s="73"/>
      <c r="F130" s="73"/>
      <c r="G130" s="73"/>
      <c r="H130" s="73"/>
    </row>
    <row r="131" spans="1:8" ht="21" customHeight="1">
      <c r="A131" s="54"/>
      <c r="B131" s="231" t="s">
        <v>26</v>
      </c>
      <c r="C131" s="232"/>
      <c r="D131" s="55" t="s">
        <v>102</v>
      </c>
      <c r="E131" s="212">
        <v>146000</v>
      </c>
      <c r="F131" s="212"/>
      <c r="G131" s="212">
        <v>70882</v>
      </c>
      <c r="H131" s="212">
        <f>SUM(F131:G131)</f>
        <v>70882</v>
      </c>
    </row>
    <row r="132" spans="1:8" ht="21" customHeight="1">
      <c r="A132" s="54"/>
      <c r="B132" s="231" t="s">
        <v>27</v>
      </c>
      <c r="C132" s="232"/>
      <c r="D132" s="55"/>
      <c r="E132" s="212"/>
      <c r="F132" s="212"/>
      <c r="G132" s="212"/>
      <c r="H132" s="212"/>
    </row>
    <row r="133" spans="1:8" ht="21" customHeight="1">
      <c r="A133" s="54"/>
      <c r="B133" s="231" t="s">
        <v>34</v>
      </c>
      <c r="C133" s="232"/>
      <c r="D133" s="55"/>
      <c r="E133" s="212"/>
      <c r="F133" s="212"/>
      <c r="G133" s="212"/>
      <c r="H133" s="212"/>
    </row>
    <row r="134" spans="1:8" ht="21" customHeight="1">
      <c r="A134" s="54"/>
      <c r="B134" s="231" t="s">
        <v>28</v>
      </c>
      <c r="C134" s="232"/>
      <c r="D134" s="55"/>
      <c r="E134" s="212"/>
      <c r="F134" s="212"/>
      <c r="G134" s="212"/>
      <c r="H134" s="212"/>
    </row>
    <row r="135" spans="1:8" ht="21" customHeight="1">
      <c r="A135" s="54"/>
      <c r="B135" s="231" t="s">
        <v>29</v>
      </c>
      <c r="C135" s="232"/>
      <c r="D135" s="55"/>
      <c r="E135" s="212"/>
      <c r="F135" s="212"/>
      <c r="G135" s="212"/>
      <c r="H135" s="212"/>
    </row>
    <row r="136" spans="1:8" ht="21" customHeight="1">
      <c r="A136" s="54" t="s">
        <v>32</v>
      </c>
      <c r="B136" s="231" t="s">
        <v>30</v>
      </c>
      <c r="C136" s="232"/>
      <c r="D136" s="55"/>
      <c r="E136" s="212"/>
      <c r="F136" s="212"/>
      <c r="G136" s="212"/>
      <c r="H136" s="212"/>
    </row>
    <row r="137" spans="1:8" ht="21" customHeight="1">
      <c r="A137" s="58" t="s">
        <v>33</v>
      </c>
      <c r="B137" s="240" t="s">
        <v>31</v>
      </c>
      <c r="C137" s="241"/>
      <c r="D137" s="59"/>
      <c r="E137" s="213"/>
      <c r="F137" s="213"/>
      <c r="G137" s="213"/>
      <c r="H137" s="213"/>
    </row>
    <row r="138" spans="1:8" ht="21" customHeight="1">
      <c r="A138" s="242" t="s">
        <v>2</v>
      </c>
      <c r="B138" s="243"/>
      <c r="C138" s="243"/>
      <c r="D138" s="244"/>
      <c r="E138" s="211">
        <f>SUM(E131:E137)</f>
        <v>146000</v>
      </c>
      <c r="F138" s="211"/>
      <c r="G138" s="211">
        <f>SUM(G131:G137)</f>
        <v>70882</v>
      </c>
      <c r="H138" s="211">
        <f>SUM(H131:H137)</f>
        <v>70882</v>
      </c>
    </row>
    <row r="139" spans="1:8" ht="21" customHeight="1">
      <c r="A139" s="70"/>
      <c r="B139" s="70"/>
      <c r="C139" s="70"/>
      <c r="D139" s="70"/>
      <c r="E139" s="71"/>
      <c r="F139" s="71"/>
      <c r="G139" s="71"/>
      <c r="H139" s="71"/>
    </row>
    <row r="140" spans="1:8" ht="21" customHeight="1">
      <c r="A140" s="70"/>
      <c r="B140" s="70"/>
      <c r="C140" s="70"/>
      <c r="D140" s="70"/>
      <c r="E140" s="71"/>
      <c r="F140" s="71"/>
      <c r="G140" s="71"/>
      <c r="H140" s="71"/>
    </row>
    <row r="141" spans="1:8" ht="21" customHeight="1">
      <c r="A141" s="70"/>
      <c r="B141" s="70"/>
      <c r="C141" s="70"/>
      <c r="D141" s="70"/>
      <c r="E141" s="71"/>
      <c r="F141" s="71"/>
      <c r="G141" s="71"/>
      <c r="H141" s="71"/>
    </row>
    <row r="142" spans="1:8" ht="21" customHeight="1">
      <c r="A142" s="70"/>
      <c r="B142" s="70"/>
      <c r="C142" s="70"/>
      <c r="D142" s="70"/>
      <c r="E142" s="71"/>
      <c r="F142" s="71"/>
      <c r="G142" s="71"/>
      <c r="H142" s="71"/>
    </row>
    <row r="143" spans="1:8" ht="21" customHeight="1">
      <c r="A143" s="70"/>
      <c r="B143" s="70"/>
      <c r="C143" s="70"/>
      <c r="D143" s="70"/>
      <c r="E143" s="71"/>
      <c r="F143" s="71"/>
      <c r="G143" s="71"/>
      <c r="H143" s="71"/>
    </row>
    <row r="144" spans="1:8" ht="21" customHeight="1">
      <c r="A144" s="70"/>
      <c r="B144" s="70"/>
      <c r="C144" s="70"/>
      <c r="D144" s="70"/>
      <c r="E144" s="71"/>
      <c r="F144" s="71"/>
      <c r="G144" s="71"/>
      <c r="H144" s="71"/>
    </row>
    <row r="145" spans="1:8" ht="21" customHeight="1">
      <c r="A145" s="233" t="s">
        <v>0</v>
      </c>
      <c r="B145" s="233"/>
      <c r="C145" s="233"/>
      <c r="D145" s="233"/>
      <c r="E145" s="233"/>
      <c r="F145" s="233"/>
      <c r="G145" s="233"/>
      <c r="H145" s="233"/>
    </row>
    <row r="146" spans="1:8" ht="21" customHeight="1">
      <c r="A146" s="233" t="s">
        <v>65</v>
      </c>
      <c r="B146" s="233"/>
      <c r="C146" s="233"/>
      <c r="D146" s="233"/>
      <c r="E146" s="233"/>
      <c r="F146" s="233"/>
      <c r="G146" s="233"/>
      <c r="H146" s="233"/>
    </row>
    <row r="147" spans="1:8" ht="21" customHeight="1">
      <c r="A147" s="234" t="s">
        <v>138</v>
      </c>
      <c r="B147" s="234"/>
      <c r="C147" s="234"/>
      <c r="D147" s="234"/>
      <c r="E147" s="234"/>
      <c r="F147" s="234"/>
      <c r="G147" s="234"/>
      <c r="H147" s="234"/>
    </row>
    <row r="148" spans="1:8" ht="65.25" customHeight="1">
      <c r="A148" s="46" t="s">
        <v>14</v>
      </c>
      <c r="B148" s="46" t="s">
        <v>4</v>
      </c>
      <c r="C148" s="46" t="s">
        <v>3</v>
      </c>
      <c r="D148" s="46" t="s">
        <v>15</v>
      </c>
      <c r="E148" s="46" t="s">
        <v>61</v>
      </c>
      <c r="F148" s="46" t="s">
        <v>62</v>
      </c>
      <c r="G148" s="64" t="s">
        <v>63</v>
      </c>
      <c r="H148" s="64" t="s">
        <v>2</v>
      </c>
    </row>
    <row r="149" spans="1:8" ht="21" customHeight="1">
      <c r="A149" s="50" t="s">
        <v>21</v>
      </c>
      <c r="B149" s="50" t="s">
        <v>22</v>
      </c>
      <c r="C149" s="51"/>
      <c r="D149" s="72"/>
      <c r="E149" s="72"/>
      <c r="F149" s="72"/>
      <c r="G149" s="72"/>
      <c r="H149" s="72"/>
    </row>
    <row r="150" spans="1:8" ht="21" customHeight="1">
      <c r="A150" s="54"/>
      <c r="B150" s="54" t="s">
        <v>23</v>
      </c>
      <c r="C150" s="55"/>
      <c r="D150" s="73"/>
      <c r="E150" s="73"/>
      <c r="F150" s="73"/>
      <c r="G150" s="73"/>
      <c r="H150" s="73"/>
    </row>
    <row r="151" spans="1:8" ht="21" customHeight="1">
      <c r="A151" s="54" t="s">
        <v>24</v>
      </c>
      <c r="B151" s="54" t="s">
        <v>25</v>
      </c>
      <c r="C151" s="55"/>
      <c r="D151" s="73"/>
      <c r="E151" s="73"/>
      <c r="F151" s="73"/>
      <c r="G151" s="73"/>
      <c r="H151" s="73"/>
    </row>
    <row r="152" spans="1:8" ht="21" customHeight="1">
      <c r="A152" s="54"/>
      <c r="B152" s="54" t="s">
        <v>26</v>
      </c>
      <c r="C152" s="55" t="s">
        <v>102</v>
      </c>
      <c r="D152" s="212">
        <v>839000</v>
      </c>
      <c r="E152" s="216">
        <v>0</v>
      </c>
      <c r="F152" s="212">
        <v>133500</v>
      </c>
      <c r="G152" s="212">
        <v>241440</v>
      </c>
      <c r="H152" s="212">
        <f>+G152+F152</f>
        <v>374940</v>
      </c>
    </row>
    <row r="153" spans="1:8" ht="21" customHeight="1">
      <c r="A153" s="54"/>
      <c r="B153" s="54" t="s">
        <v>27</v>
      </c>
      <c r="C153" s="55"/>
      <c r="D153" s="212"/>
      <c r="E153" s="212"/>
      <c r="F153" s="212"/>
      <c r="G153" s="212"/>
      <c r="H153" s="212"/>
    </row>
    <row r="154" spans="1:8" ht="21" customHeight="1">
      <c r="A154" s="54"/>
      <c r="B154" s="54" t="s">
        <v>34</v>
      </c>
      <c r="C154" s="55"/>
      <c r="D154" s="212"/>
      <c r="E154" s="212"/>
      <c r="F154" s="212"/>
      <c r="G154" s="212"/>
      <c r="H154" s="212"/>
    </row>
    <row r="155" spans="1:8" ht="21" customHeight="1">
      <c r="A155" s="54"/>
      <c r="B155" s="54" t="s">
        <v>28</v>
      </c>
      <c r="C155" s="55"/>
      <c r="D155" s="212"/>
      <c r="E155" s="212"/>
      <c r="F155" s="212"/>
      <c r="G155" s="212"/>
      <c r="H155" s="212"/>
    </row>
    <row r="156" spans="1:8" ht="21" customHeight="1">
      <c r="A156" s="54"/>
      <c r="B156" s="54" t="s">
        <v>29</v>
      </c>
      <c r="C156" s="55"/>
      <c r="D156" s="212"/>
      <c r="E156" s="212"/>
      <c r="F156" s="212"/>
      <c r="G156" s="212"/>
      <c r="H156" s="212"/>
    </row>
    <row r="157" spans="1:8" ht="21" customHeight="1">
      <c r="A157" s="54" t="s">
        <v>32</v>
      </c>
      <c r="B157" s="54" t="s">
        <v>30</v>
      </c>
      <c r="C157" s="55"/>
      <c r="D157" s="212"/>
      <c r="E157" s="212"/>
      <c r="F157" s="212"/>
      <c r="G157" s="212"/>
      <c r="H157" s="212"/>
    </row>
    <row r="158" spans="1:8" ht="21" customHeight="1">
      <c r="A158" s="58" t="s">
        <v>33</v>
      </c>
      <c r="B158" s="58" t="s">
        <v>31</v>
      </c>
      <c r="C158" s="59"/>
      <c r="D158" s="213">
        <v>23000</v>
      </c>
      <c r="E158" s="214">
        <v>0</v>
      </c>
      <c r="F158" s="213"/>
      <c r="G158" s="214">
        <v>0</v>
      </c>
      <c r="H158" s="213">
        <v>10000</v>
      </c>
    </row>
    <row r="159" spans="1:8" ht="21" customHeight="1">
      <c r="A159" s="239" t="s">
        <v>2</v>
      </c>
      <c r="B159" s="239"/>
      <c r="C159" s="239"/>
      <c r="D159" s="211">
        <f>SUM(D152:D158)</f>
        <v>862000</v>
      </c>
      <c r="E159" s="217">
        <f>+E158+E152</f>
        <v>0</v>
      </c>
      <c r="F159" s="211">
        <f>SUM(F152:F158)</f>
        <v>133500</v>
      </c>
      <c r="G159" s="211">
        <f>SUM(G152:G158)</f>
        <v>241440</v>
      </c>
      <c r="H159" s="211">
        <f>+H158+H152</f>
        <v>384940</v>
      </c>
    </row>
    <row r="160" spans="1:8" ht="21" customHeight="1">
      <c r="A160" s="70"/>
      <c r="B160" s="70"/>
      <c r="C160" s="70"/>
      <c r="D160" s="70"/>
      <c r="E160" s="71"/>
      <c r="F160" s="71"/>
      <c r="G160" s="71"/>
      <c r="H160" s="71"/>
    </row>
    <row r="161" spans="1:8" ht="21" customHeight="1">
      <c r="A161" s="70"/>
      <c r="B161" s="70"/>
      <c r="C161" s="70"/>
      <c r="D161" s="70"/>
      <c r="E161" s="71"/>
      <c r="F161" s="71"/>
      <c r="G161" s="71"/>
      <c r="H161" s="71"/>
    </row>
    <row r="162" spans="1:8" ht="21" customHeight="1">
      <c r="A162" s="70"/>
      <c r="B162" s="70"/>
      <c r="C162" s="70"/>
      <c r="D162" s="70"/>
      <c r="E162" s="71"/>
      <c r="F162" s="71"/>
      <c r="G162" s="71"/>
      <c r="H162" s="71"/>
    </row>
    <row r="163" spans="1:8" ht="21" customHeight="1">
      <c r="A163" s="70"/>
      <c r="B163" s="70"/>
      <c r="C163" s="70"/>
      <c r="D163" s="70"/>
      <c r="E163" s="71"/>
      <c r="F163" s="71"/>
      <c r="G163" s="71"/>
      <c r="H163" s="71"/>
    </row>
    <row r="166" spans="1:8" ht="21" customHeight="1">
      <c r="A166" s="233" t="s">
        <v>0</v>
      </c>
      <c r="B166" s="233"/>
      <c r="C166" s="233"/>
      <c r="D166" s="233"/>
      <c r="E166" s="233"/>
      <c r="F166" s="233"/>
      <c r="G166" s="233"/>
      <c r="H166" s="233"/>
    </row>
    <row r="167" spans="1:8" ht="21" customHeight="1">
      <c r="A167" s="233" t="s">
        <v>51</v>
      </c>
      <c r="B167" s="233"/>
      <c r="C167" s="233"/>
      <c r="D167" s="233"/>
      <c r="E167" s="233"/>
      <c r="F167" s="233"/>
      <c r="G167" s="233"/>
      <c r="H167" s="233"/>
    </row>
    <row r="168" spans="1:8" ht="21" customHeight="1">
      <c r="A168" s="234" t="s">
        <v>138</v>
      </c>
      <c r="B168" s="234"/>
      <c r="C168" s="234"/>
      <c r="D168" s="234"/>
      <c r="E168" s="234"/>
      <c r="F168" s="234"/>
      <c r="G168" s="234"/>
      <c r="H168" s="234"/>
    </row>
    <row r="169" spans="1:8" ht="65.25" customHeight="1">
      <c r="A169" s="46" t="s">
        <v>14</v>
      </c>
      <c r="B169" s="235" t="s">
        <v>4</v>
      </c>
      <c r="C169" s="236"/>
      <c r="D169" s="46" t="s">
        <v>3</v>
      </c>
      <c r="E169" s="46" t="s">
        <v>15</v>
      </c>
      <c r="F169" s="46" t="s">
        <v>52</v>
      </c>
      <c r="G169" s="46" t="s">
        <v>53</v>
      </c>
      <c r="H169" s="64" t="s">
        <v>2</v>
      </c>
    </row>
    <row r="170" spans="1:8" ht="21" customHeight="1">
      <c r="A170" s="50" t="s">
        <v>21</v>
      </c>
      <c r="B170" s="237" t="s">
        <v>22</v>
      </c>
      <c r="C170" s="238"/>
      <c r="D170" s="51"/>
      <c r="E170" s="72"/>
      <c r="F170" s="72"/>
      <c r="G170" s="72"/>
      <c r="H170" s="72"/>
    </row>
    <row r="171" spans="1:8" ht="21" customHeight="1">
      <c r="A171" s="54"/>
      <c r="B171" s="231" t="s">
        <v>23</v>
      </c>
      <c r="C171" s="232"/>
      <c r="D171" s="55"/>
      <c r="E171" s="73"/>
      <c r="F171" s="73"/>
      <c r="G171" s="73"/>
      <c r="H171" s="73"/>
    </row>
    <row r="172" spans="1:8" ht="21" customHeight="1">
      <c r="A172" s="54" t="s">
        <v>24</v>
      </c>
      <c r="B172" s="231" t="s">
        <v>25</v>
      </c>
      <c r="C172" s="232"/>
      <c r="D172" s="55"/>
      <c r="E172" s="73"/>
      <c r="F172" s="73"/>
      <c r="G172" s="73"/>
      <c r="H172" s="73"/>
    </row>
    <row r="173" spans="1:8" ht="21" customHeight="1">
      <c r="A173" s="54"/>
      <c r="B173" s="231" t="s">
        <v>26</v>
      </c>
      <c r="C173" s="232"/>
      <c r="D173" s="55" t="s">
        <v>102</v>
      </c>
      <c r="E173" s="215">
        <v>75000</v>
      </c>
      <c r="F173" s="73"/>
      <c r="G173" s="73"/>
      <c r="H173" s="73"/>
    </row>
    <row r="174" spans="1:8" ht="21" customHeight="1">
      <c r="A174" s="54"/>
      <c r="B174" s="231" t="s">
        <v>27</v>
      </c>
      <c r="C174" s="232"/>
      <c r="D174" s="55"/>
      <c r="E174" s="212">
        <v>40000</v>
      </c>
      <c r="F174" s="212"/>
      <c r="G174" s="212">
        <v>32700</v>
      </c>
      <c r="H174" s="212">
        <f>SUM(G174)</f>
        <v>32700</v>
      </c>
    </row>
    <row r="175" spans="1:8" ht="21" customHeight="1">
      <c r="A175" s="54"/>
      <c r="B175" s="231" t="s">
        <v>34</v>
      </c>
      <c r="C175" s="232"/>
      <c r="D175" s="55"/>
      <c r="E175" s="73"/>
      <c r="F175" s="73"/>
      <c r="G175" s="73"/>
      <c r="H175" s="73"/>
    </row>
    <row r="176" spans="1:8" ht="21" customHeight="1">
      <c r="A176" s="54"/>
      <c r="B176" s="231" t="s">
        <v>28</v>
      </c>
      <c r="C176" s="232"/>
      <c r="D176" s="55"/>
      <c r="E176" s="73"/>
      <c r="F176" s="73"/>
      <c r="G176" s="73"/>
      <c r="H176" s="73"/>
    </row>
    <row r="177" spans="1:8" ht="21" customHeight="1">
      <c r="A177" s="54"/>
      <c r="B177" s="231" t="s">
        <v>29</v>
      </c>
      <c r="C177" s="232"/>
      <c r="D177" s="55"/>
      <c r="E177" s="73"/>
      <c r="F177" s="73"/>
      <c r="G177" s="73"/>
      <c r="H177" s="73"/>
    </row>
    <row r="178" spans="1:8" ht="21" customHeight="1">
      <c r="A178" s="54" t="s">
        <v>32</v>
      </c>
      <c r="B178" s="231" t="s">
        <v>30</v>
      </c>
      <c r="C178" s="232"/>
      <c r="D178" s="55"/>
      <c r="E178" s="73"/>
      <c r="F178" s="73"/>
      <c r="G178" s="73"/>
      <c r="H178" s="73"/>
    </row>
    <row r="179" spans="1:8" ht="21" customHeight="1">
      <c r="A179" s="58" t="s">
        <v>33</v>
      </c>
      <c r="B179" s="240" t="s">
        <v>31</v>
      </c>
      <c r="C179" s="241"/>
      <c r="D179" s="59"/>
      <c r="E179" s="74"/>
      <c r="F179" s="74"/>
      <c r="G179" s="74"/>
      <c r="H179" s="74"/>
    </row>
    <row r="180" spans="1:8" ht="21" customHeight="1">
      <c r="A180" s="242" t="s">
        <v>2</v>
      </c>
      <c r="B180" s="243"/>
      <c r="C180" s="243"/>
      <c r="D180" s="244"/>
      <c r="E180" s="211">
        <f>SUM(E173:E179)</f>
        <v>115000</v>
      </c>
      <c r="F180" s="211"/>
      <c r="G180" s="211">
        <f>SUM(G173:G179)</f>
        <v>32700</v>
      </c>
      <c r="H180" s="211">
        <f>SUM(H173:H179)</f>
        <v>32700</v>
      </c>
    </row>
    <row r="187" spans="1:8" ht="21" customHeight="1">
      <c r="A187" s="233" t="s">
        <v>0</v>
      </c>
      <c r="B187" s="233"/>
      <c r="C187" s="233"/>
      <c r="D187" s="233"/>
      <c r="E187" s="233"/>
      <c r="F187" s="233"/>
      <c r="G187" s="233"/>
      <c r="H187" s="233"/>
    </row>
    <row r="188" spans="1:8" ht="21" customHeight="1">
      <c r="A188" s="233" t="s">
        <v>54</v>
      </c>
      <c r="B188" s="233"/>
      <c r="C188" s="233"/>
      <c r="D188" s="233"/>
      <c r="E188" s="233"/>
      <c r="F188" s="233"/>
      <c r="G188" s="233"/>
      <c r="H188" s="233"/>
    </row>
    <row r="189" spans="1:8" ht="21" customHeight="1">
      <c r="A189" s="234" t="s">
        <v>138</v>
      </c>
      <c r="B189" s="234"/>
      <c r="C189" s="234"/>
      <c r="D189" s="234"/>
      <c r="E189" s="234"/>
      <c r="F189" s="234"/>
      <c r="G189" s="234"/>
      <c r="H189" s="234"/>
    </row>
    <row r="190" spans="1:8" ht="64.5" customHeight="1">
      <c r="A190" s="46" t="s">
        <v>14</v>
      </c>
      <c r="B190" s="46" t="s">
        <v>4</v>
      </c>
      <c r="C190" s="46" t="s">
        <v>3</v>
      </c>
      <c r="D190" s="46" t="s">
        <v>15</v>
      </c>
      <c r="E190" s="46" t="s">
        <v>55</v>
      </c>
      <c r="F190" s="46" t="s">
        <v>56</v>
      </c>
      <c r="G190" s="64" t="s">
        <v>57</v>
      </c>
      <c r="H190" s="64" t="s">
        <v>2</v>
      </c>
    </row>
    <row r="191" spans="1:8" ht="21" customHeight="1">
      <c r="A191" s="50" t="s">
        <v>21</v>
      </c>
      <c r="B191" s="50" t="s">
        <v>22</v>
      </c>
      <c r="C191" s="51"/>
      <c r="D191" s="72"/>
      <c r="E191" s="72"/>
      <c r="F191" s="72"/>
      <c r="G191" s="72"/>
      <c r="H191" s="72"/>
    </row>
    <row r="192" spans="1:8" ht="21" customHeight="1">
      <c r="A192" s="54"/>
      <c r="B192" s="54" t="s">
        <v>23</v>
      </c>
      <c r="C192" s="55" t="s">
        <v>105</v>
      </c>
      <c r="D192" s="212">
        <v>280760</v>
      </c>
      <c r="E192" s="212">
        <v>280680</v>
      </c>
      <c r="F192" s="212"/>
      <c r="G192" s="212"/>
      <c r="H192" s="212">
        <f>SUM(E192:G192)</f>
        <v>280680</v>
      </c>
    </row>
    <row r="193" spans="1:8" ht="21" customHeight="1">
      <c r="A193" s="54" t="s">
        <v>24</v>
      </c>
      <c r="B193" s="54" t="s">
        <v>25</v>
      </c>
      <c r="C193" s="55"/>
      <c r="D193" s="212">
        <v>15000</v>
      </c>
      <c r="E193" s="212"/>
      <c r="F193" s="212"/>
      <c r="G193" s="212"/>
      <c r="H193" s="212"/>
    </row>
    <row r="194" spans="1:8" ht="21" customHeight="1">
      <c r="A194" s="54"/>
      <c r="B194" s="54" t="s">
        <v>26</v>
      </c>
      <c r="C194" s="55"/>
      <c r="D194" s="212"/>
      <c r="E194" s="212"/>
      <c r="F194" s="212"/>
      <c r="G194" s="212"/>
      <c r="H194" s="212"/>
    </row>
    <row r="195" spans="1:8" ht="21" customHeight="1">
      <c r="A195" s="54"/>
      <c r="B195" s="54" t="s">
        <v>27</v>
      </c>
      <c r="C195" s="55"/>
      <c r="D195" s="212">
        <v>200000</v>
      </c>
      <c r="E195" s="212">
        <v>130305</v>
      </c>
      <c r="F195" s="212"/>
      <c r="G195" s="212"/>
      <c r="H195" s="212">
        <f t="shared" ref="H195:H196" si="7">SUM(E195:G195)</f>
        <v>130305</v>
      </c>
    </row>
    <row r="196" spans="1:8" ht="21" customHeight="1">
      <c r="A196" s="54"/>
      <c r="B196" s="54" t="s">
        <v>34</v>
      </c>
      <c r="C196" s="55"/>
      <c r="D196" s="212">
        <v>585400</v>
      </c>
      <c r="E196" s="212">
        <v>436782.59</v>
      </c>
      <c r="F196" s="212"/>
      <c r="G196" s="212"/>
      <c r="H196" s="212">
        <f t="shared" si="7"/>
        <v>436782.59</v>
      </c>
    </row>
    <row r="197" spans="1:8" ht="21" customHeight="1">
      <c r="A197" s="54"/>
      <c r="B197" s="54" t="s">
        <v>28</v>
      </c>
      <c r="C197" s="55"/>
      <c r="D197" s="212"/>
      <c r="E197" s="212"/>
      <c r="F197" s="212"/>
      <c r="G197" s="212"/>
      <c r="H197" s="212"/>
    </row>
    <row r="198" spans="1:8" ht="21" customHeight="1">
      <c r="A198" s="54"/>
      <c r="B198" s="54" t="s">
        <v>29</v>
      </c>
      <c r="C198" s="55"/>
      <c r="D198" s="212"/>
      <c r="E198" s="212"/>
      <c r="F198" s="212"/>
      <c r="G198" s="212"/>
      <c r="H198" s="212"/>
    </row>
    <row r="199" spans="1:8" ht="21" customHeight="1">
      <c r="A199" s="54" t="s">
        <v>32</v>
      </c>
      <c r="B199" s="54" t="s">
        <v>30</v>
      </c>
      <c r="C199" s="55"/>
      <c r="D199" s="212"/>
      <c r="E199" s="212"/>
      <c r="F199" s="212"/>
      <c r="G199" s="212"/>
      <c r="H199" s="212"/>
    </row>
    <row r="200" spans="1:8" ht="21" customHeight="1">
      <c r="A200" s="58" t="s">
        <v>33</v>
      </c>
      <c r="B200" s="58" t="s">
        <v>31</v>
      </c>
      <c r="C200" s="59"/>
      <c r="D200" s="213"/>
      <c r="E200" s="213"/>
      <c r="F200" s="213"/>
      <c r="G200" s="213"/>
      <c r="H200" s="212"/>
    </row>
    <row r="201" spans="1:8" ht="21" customHeight="1">
      <c r="A201" s="239" t="s">
        <v>2</v>
      </c>
      <c r="B201" s="239"/>
      <c r="C201" s="239"/>
      <c r="D201" s="211">
        <f>SUM(D192:D198)</f>
        <v>1081160</v>
      </c>
      <c r="E201" s="211">
        <f>SUM(E192:E198)</f>
        <v>847767.59000000008</v>
      </c>
      <c r="F201" s="211"/>
      <c r="G201" s="211"/>
      <c r="H201" s="211">
        <f>SUM(H192:H199)</f>
        <v>847767.59000000008</v>
      </c>
    </row>
  </sheetData>
  <mergeCells count="84">
    <mergeCell ref="A2:H2"/>
    <mergeCell ref="A1:H1"/>
    <mergeCell ref="A3:H3"/>
    <mergeCell ref="A15:C15"/>
    <mergeCell ref="A43:H43"/>
    <mergeCell ref="A44:H44"/>
    <mergeCell ref="A56:C56"/>
    <mergeCell ref="A22:H22"/>
    <mergeCell ref="A23:H23"/>
    <mergeCell ref="A24:H24"/>
    <mergeCell ref="A36:C36"/>
    <mergeCell ref="A42:H42"/>
    <mergeCell ref="B89:C89"/>
    <mergeCell ref="B90:C90"/>
    <mergeCell ref="B91:C91"/>
    <mergeCell ref="B92:C92"/>
    <mergeCell ref="A63:H63"/>
    <mergeCell ref="A64:H64"/>
    <mergeCell ref="A65:H65"/>
    <mergeCell ref="A77:C77"/>
    <mergeCell ref="A82:H82"/>
    <mergeCell ref="A83:H83"/>
    <mergeCell ref="A84:H84"/>
    <mergeCell ref="B86:C86"/>
    <mergeCell ref="B87:C87"/>
    <mergeCell ref="B88:C88"/>
    <mergeCell ref="B85:C85"/>
    <mergeCell ref="B130:C130"/>
    <mergeCell ref="B93:C93"/>
    <mergeCell ref="B94:C94"/>
    <mergeCell ref="B95:C95"/>
    <mergeCell ref="A96:D96"/>
    <mergeCell ref="B108:C108"/>
    <mergeCell ref="A125:H125"/>
    <mergeCell ref="A126:H126"/>
    <mergeCell ref="B127:C127"/>
    <mergeCell ref="B128:C128"/>
    <mergeCell ref="B129:C129"/>
    <mergeCell ref="A124:H124"/>
    <mergeCell ref="B110:C110"/>
    <mergeCell ref="B111:C111"/>
    <mergeCell ref="B112:C112"/>
    <mergeCell ref="B113:C113"/>
    <mergeCell ref="A166:H166"/>
    <mergeCell ref="A167:H167"/>
    <mergeCell ref="A168:H168"/>
    <mergeCell ref="B169:C169"/>
    <mergeCell ref="B131:C131"/>
    <mergeCell ref="B132:C132"/>
    <mergeCell ref="B133:C133"/>
    <mergeCell ref="B134:C134"/>
    <mergeCell ref="B135:C135"/>
    <mergeCell ref="B136:C136"/>
    <mergeCell ref="A138:D138"/>
    <mergeCell ref="A188:H188"/>
    <mergeCell ref="A189:H189"/>
    <mergeCell ref="A201:C201"/>
    <mergeCell ref="B176:C176"/>
    <mergeCell ref="B177:C177"/>
    <mergeCell ref="B178:C178"/>
    <mergeCell ref="B179:C179"/>
    <mergeCell ref="A180:D180"/>
    <mergeCell ref="A187:H187"/>
    <mergeCell ref="B170:C170"/>
    <mergeCell ref="B171:C171"/>
    <mergeCell ref="B172:C172"/>
    <mergeCell ref="B173:C173"/>
    <mergeCell ref="B174:C174"/>
    <mergeCell ref="B175:C175"/>
    <mergeCell ref="A103:H103"/>
    <mergeCell ref="A104:H104"/>
    <mergeCell ref="A105:H105"/>
    <mergeCell ref="B106:C106"/>
    <mergeCell ref="B107:C107"/>
    <mergeCell ref="B109:C109"/>
    <mergeCell ref="A145:H145"/>
    <mergeCell ref="A146:H146"/>
    <mergeCell ref="A147:H147"/>
    <mergeCell ref="A159:C159"/>
    <mergeCell ref="B114:C114"/>
    <mergeCell ref="B115:C115"/>
    <mergeCell ref="B116:C116"/>
    <mergeCell ref="A117:D117"/>
    <mergeCell ref="B137:C137"/>
  </mergeCells>
  <pageMargins left="0.9055118110236221" right="0.70866141732283472" top="0.74803149606299213" bottom="0.74803149606299213" header="0.31496062992125984" footer="0.31496062992125984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41"/>
  <sheetViews>
    <sheetView tabSelected="1" topLeftCell="A4" workbookViewId="0">
      <selection activeCell="P15" sqref="P15"/>
    </sheetView>
  </sheetViews>
  <sheetFormatPr defaultColWidth="14.75" defaultRowHeight="21" customHeight="1"/>
  <cols>
    <col min="1" max="1" width="8.625" customWidth="1"/>
    <col min="2" max="2" width="13.375" bestFit="1" customWidth="1"/>
    <col min="3" max="3" width="7.625" customWidth="1"/>
    <col min="4" max="4" width="8.625" bestFit="1" customWidth="1"/>
    <col min="5" max="5" width="7.625" customWidth="1"/>
    <col min="6" max="6" width="8.625" bestFit="1" customWidth="1"/>
    <col min="7" max="8" width="7.625" customWidth="1"/>
    <col min="9" max="9" width="8.625" bestFit="1" customWidth="1"/>
    <col min="10" max="10" width="7.625" customWidth="1"/>
    <col min="11" max="11" width="8.125" customWidth="1"/>
    <col min="12" max="12" width="7.625" customWidth="1"/>
    <col min="13" max="13" width="8.75" customWidth="1"/>
    <col min="14" max="14" width="9.375" customWidth="1"/>
    <col min="15" max="15" width="11.125" customWidth="1"/>
  </cols>
  <sheetData>
    <row r="1" spans="1:15" ht="21" customHeight="1">
      <c r="A1" s="246" t="s">
        <v>0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</row>
    <row r="2" spans="1:15" ht="21" customHeight="1">
      <c r="A2" s="246" t="s">
        <v>66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</row>
    <row r="3" spans="1:15" ht="21" customHeight="1">
      <c r="A3" s="247" t="s">
        <v>138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</row>
    <row r="4" spans="1:15" s="2" customFormat="1" ht="80.099999999999994" customHeight="1">
      <c r="A4" s="13" t="s">
        <v>14</v>
      </c>
      <c r="B4" s="13" t="s">
        <v>4</v>
      </c>
      <c r="C4" s="13" t="s">
        <v>3</v>
      </c>
      <c r="D4" s="13" t="s">
        <v>68</v>
      </c>
      <c r="E4" s="13" t="s">
        <v>69</v>
      </c>
      <c r="F4" s="13" t="s">
        <v>70</v>
      </c>
      <c r="G4" s="14" t="s">
        <v>71</v>
      </c>
      <c r="H4" s="14" t="s">
        <v>72</v>
      </c>
      <c r="I4" s="15" t="s">
        <v>73</v>
      </c>
      <c r="J4" s="16" t="s">
        <v>74</v>
      </c>
      <c r="K4" s="17" t="s">
        <v>75</v>
      </c>
      <c r="L4" s="17" t="s">
        <v>76</v>
      </c>
      <c r="M4" s="17" t="s">
        <v>77</v>
      </c>
      <c r="N4" s="17" t="s">
        <v>16</v>
      </c>
      <c r="O4" s="15" t="s">
        <v>2</v>
      </c>
    </row>
    <row r="5" spans="1:15" ht="21" customHeight="1">
      <c r="A5" s="7" t="s">
        <v>67</v>
      </c>
      <c r="B5" s="7"/>
      <c r="C5" s="7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</row>
    <row r="6" spans="1:15" ht="21" customHeight="1">
      <c r="A6" s="8" t="s">
        <v>21</v>
      </c>
      <c r="B6" s="8" t="s">
        <v>22</v>
      </c>
      <c r="C6" s="9" t="s">
        <v>102</v>
      </c>
      <c r="D6" s="77">
        <v>2246972</v>
      </c>
      <c r="E6" s="77">
        <v>0</v>
      </c>
      <c r="F6" s="77">
        <v>0</v>
      </c>
      <c r="G6" s="77">
        <v>0</v>
      </c>
      <c r="H6" s="77">
        <v>0</v>
      </c>
      <c r="I6" s="77">
        <v>0</v>
      </c>
      <c r="J6" s="77">
        <v>0</v>
      </c>
      <c r="K6" s="77">
        <v>0</v>
      </c>
      <c r="L6" s="77">
        <v>0</v>
      </c>
      <c r="M6" s="77">
        <v>0</v>
      </c>
      <c r="N6" s="77">
        <v>0</v>
      </c>
      <c r="O6" s="77">
        <f>SUM(D6:N6)</f>
        <v>2246972</v>
      </c>
    </row>
    <row r="7" spans="1:15" ht="21" customHeight="1">
      <c r="A7" s="8"/>
      <c r="B7" s="8" t="s">
        <v>23</v>
      </c>
      <c r="C7" s="9" t="s">
        <v>102</v>
      </c>
      <c r="D7" s="77">
        <v>3862744</v>
      </c>
      <c r="E7" s="77">
        <v>0</v>
      </c>
      <c r="F7" s="77">
        <v>1268050</v>
      </c>
      <c r="G7" s="77">
        <v>0</v>
      </c>
      <c r="H7" s="77">
        <v>255840</v>
      </c>
      <c r="I7" s="77">
        <v>1071401</v>
      </c>
      <c r="J7" s="77">
        <v>0</v>
      </c>
      <c r="K7" s="77">
        <v>0</v>
      </c>
      <c r="L7" s="77">
        <v>0</v>
      </c>
      <c r="M7" s="77">
        <v>280680</v>
      </c>
      <c r="N7" s="77">
        <v>0</v>
      </c>
      <c r="O7" s="77">
        <f t="shared" ref="O7:O16" si="0">SUM(D7:N7)</f>
        <v>6738715</v>
      </c>
    </row>
    <row r="8" spans="1:15" ht="21" customHeight="1">
      <c r="A8" s="8" t="s">
        <v>24</v>
      </c>
      <c r="B8" s="8" t="s">
        <v>25</v>
      </c>
      <c r="C8" s="9" t="s">
        <v>102</v>
      </c>
      <c r="D8" s="77">
        <v>313551</v>
      </c>
      <c r="E8" s="77">
        <v>0</v>
      </c>
      <c r="F8" s="77">
        <v>61000</v>
      </c>
      <c r="G8" s="77">
        <v>0</v>
      </c>
      <c r="H8" s="77">
        <v>49600</v>
      </c>
      <c r="I8" s="77">
        <v>27450</v>
      </c>
      <c r="J8" s="77">
        <v>0</v>
      </c>
      <c r="K8" s="77">
        <v>0</v>
      </c>
      <c r="L8" s="77">
        <v>0</v>
      </c>
      <c r="M8" s="77">
        <v>0</v>
      </c>
      <c r="N8" s="77">
        <v>0</v>
      </c>
      <c r="O8" s="77">
        <f t="shared" si="0"/>
        <v>451601</v>
      </c>
    </row>
    <row r="9" spans="1:15" ht="21" customHeight="1">
      <c r="A9" s="8"/>
      <c r="B9" s="8" t="s">
        <v>26</v>
      </c>
      <c r="C9" s="9" t="s">
        <v>102</v>
      </c>
      <c r="D9" s="77">
        <v>1002444.5</v>
      </c>
      <c r="E9" s="77">
        <v>12600</v>
      </c>
      <c r="F9" s="77">
        <v>410358</v>
      </c>
      <c r="G9" s="77"/>
      <c r="H9" s="77">
        <v>0</v>
      </c>
      <c r="I9" s="77">
        <v>45676</v>
      </c>
      <c r="J9" s="77">
        <v>70882</v>
      </c>
      <c r="K9" s="77">
        <v>374940</v>
      </c>
      <c r="L9" s="77"/>
      <c r="M9" s="77"/>
      <c r="N9" s="77">
        <v>0</v>
      </c>
      <c r="O9" s="77">
        <f t="shared" si="0"/>
        <v>1916900.5</v>
      </c>
    </row>
    <row r="10" spans="1:15" ht="21" customHeight="1">
      <c r="A10" s="8"/>
      <c r="B10" s="8" t="s">
        <v>27</v>
      </c>
      <c r="C10" s="9" t="s">
        <v>102</v>
      </c>
      <c r="D10" s="77">
        <v>215920</v>
      </c>
      <c r="E10" s="77"/>
      <c r="F10" s="77">
        <v>667894.84</v>
      </c>
      <c r="G10" s="77"/>
      <c r="H10" s="77"/>
      <c r="I10" s="77">
        <v>69281</v>
      </c>
      <c r="J10" s="77"/>
      <c r="K10" s="77"/>
      <c r="L10" s="77">
        <v>32700</v>
      </c>
      <c r="M10" s="77">
        <v>130305</v>
      </c>
      <c r="N10" s="77">
        <v>0</v>
      </c>
      <c r="O10" s="77">
        <f t="shared" si="0"/>
        <v>1116100.8399999999</v>
      </c>
    </row>
    <row r="11" spans="1:15" ht="21" customHeight="1">
      <c r="A11" s="8"/>
      <c r="B11" s="8" t="s">
        <v>34</v>
      </c>
      <c r="C11" s="9" t="s">
        <v>102</v>
      </c>
      <c r="D11" s="77">
        <v>254564.13</v>
      </c>
      <c r="E11" s="77"/>
      <c r="F11" s="77"/>
      <c r="G11" s="77"/>
      <c r="H11" s="77"/>
      <c r="I11" s="77"/>
      <c r="J11" s="77"/>
      <c r="K11" s="77"/>
      <c r="L11" s="77"/>
      <c r="M11" s="77">
        <v>436782.59</v>
      </c>
      <c r="N11" s="77">
        <v>0</v>
      </c>
      <c r="O11" s="77">
        <f t="shared" si="0"/>
        <v>691346.72</v>
      </c>
    </row>
    <row r="12" spans="1:15" ht="21" customHeight="1">
      <c r="A12" s="8"/>
      <c r="B12" s="8" t="s">
        <v>28</v>
      </c>
      <c r="C12" s="9" t="s">
        <v>102</v>
      </c>
      <c r="D12" s="77">
        <v>178740</v>
      </c>
      <c r="E12" s="77"/>
      <c r="F12" s="77">
        <v>116250</v>
      </c>
      <c r="G12" s="77"/>
      <c r="H12" s="77">
        <v>26900</v>
      </c>
      <c r="I12" s="77">
        <v>47100</v>
      </c>
      <c r="J12" s="77"/>
      <c r="K12" s="77"/>
      <c r="L12" s="77"/>
      <c r="M12" s="77">
        <v>0</v>
      </c>
      <c r="N12" s="77">
        <v>0</v>
      </c>
      <c r="O12" s="77">
        <f t="shared" si="0"/>
        <v>368990</v>
      </c>
    </row>
    <row r="13" spans="1:15" ht="21" customHeight="1">
      <c r="A13" s="8"/>
      <c r="B13" s="8" t="s">
        <v>29</v>
      </c>
      <c r="C13" s="9" t="s">
        <v>102</v>
      </c>
      <c r="D13" s="77"/>
      <c r="E13" s="77"/>
      <c r="F13" s="77"/>
      <c r="G13" s="77"/>
      <c r="H13" s="77"/>
      <c r="I13" s="77">
        <v>1446000</v>
      </c>
      <c r="J13" s="77"/>
      <c r="K13" s="77"/>
      <c r="L13" s="77"/>
      <c r="M13" s="77"/>
      <c r="N13" s="77">
        <v>0</v>
      </c>
      <c r="O13" s="77">
        <f t="shared" si="0"/>
        <v>1446000</v>
      </c>
    </row>
    <row r="14" spans="1:15" ht="21" customHeight="1">
      <c r="A14" s="8" t="s">
        <v>32</v>
      </c>
      <c r="B14" s="8" t="s">
        <v>30</v>
      </c>
      <c r="C14" s="9" t="s">
        <v>102</v>
      </c>
      <c r="D14" s="77"/>
      <c r="E14" s="77">
        <v>0</v>
      </c>
      <c r="F14" s="77">
        <v>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f t="shared" si="0"/>
        <v>0</v>
      </c>
    </row>
    <row r="15" spans="1:15" ht="21" customHeight="1">
      <c r="A15" s="8" t="s">
        <v>33</v>
      </c>
      <c r="B15" s="8" t="s">
        <v>31</v>
      </c>
      <c r="C15" s="9" t="s">
        <v>102</v>
      </c>
      <c r="D15" s="77">
        <v>18000</v>
      </c>
      <c r="E15" s="77">
        <v>0</v>
      </c>
      <c r="F15" s="77">
        <v>1517364</v>
      </c>
      <c r="G15" s="77">
        <v>0</v>
      </c>
      <c r="H15" s="77"/>
      <c r="I15" s="77">
        <v>0</v>
      </c>
      <c r="J15" s="77"/>
      <c r="K15" s="77">
        <v>10000</v>
      </c>
      <c r="L15" s="77"/>
      <c r="M15" s="77"/>
      <c r="N15" s="77"/>
      <c r="O15" s="77">
        <f t="shared" si="0"/>
        <v>1545364</v>
      </c>
    </row>
    <row r="16" spans="1:15" ht="21" customHeight="1">
      <c r="A16" s="10" t="s">
        <v>16</v>
      </c>
      <c r="B16" s="10" t="s">
        <v>16</v>
      </c>
      <c r="C16" s="11" t="s">
        <v>102</v>
      </c>
      <c r="D16" s="78"/>
      <c r="E16" s="78">
        <v>0</v>
      </c>
      <c r="F16" s="78"/>
      <c r="G16" s="78"/>
      <c r="H16" s="78"/>
      <c r="I16" s="78"/>
      <c r="J16" s="78"/>
      <c r="K16" s="78"/>
      <c r="L16" s="78"/>
      <c r="M16" s="78"/>
      <c r="N16" s="208">
        <v>10167494</v>
      </c>
      <c r="O16" s="77">
        <f t="shared" si="0"/>
        <v>10167494</v>
      </c>
    </row>
    <row r="17" spans="1:15" ht="21" customHeight="1">
      <c r="A17" s="248" t="s">
        <v>2</v>
      </c>
      <c r="B17" s="249"/>
      <c r="C17" s="250"/>
      <c r="D17" s="79">
        <f>SUM(D6:D15)</f>
        <v>8092935.6299999999</v>
      </c>
      <c r="E17" s="79">
        <f>SUM(E6:E16)</f>
        <v>12600</v>
      </c>
      <c r="F17" s="79">
        <f>SUM(F7:F16)</f>
        <v>4040916.84</v>
      </c>
      <c r="G17" s="79">
        <f>SUM(G5:G16)</f>
        <v>0</v>
      </c>
      <c r="H17" s="79">
        <f>+H12+H8+H7</f>
        <v>332340</v>
      </c>
      <c r="I17" s="79">
        <f>SUM(I5:I15)</f>
        <v>2706908</v>
      </c>
      <c r="J17" s="79">
        <f>SUM(J5:J15)</f>
        <v>70882</v>
      </c>
      <c r="K17" s="79">
        <f>SUM(K9:K16)</f>
        <v>384940</v>
      </c>
      <c r="L17" s="79">
        <f>SUM(L10:L15)</f>
        <v>32700</v>
      </c>
      <c r="M17" s="79">
        <f>SUM(M5:M15)</f>
        <v>847767.59000000008</v>
      </c>
      <c r="N17" s="209">
        <f>SUM(N5:N16)</f>
        <v>10167494</v>
      </c>
      <c r="O17" s="79">
        <f>+N17+M17+L17+K17+J17+I17+H17+G17+F17+E17+D17</f>
        <v>26689484.059999999</v>
      </c>
    </row>
    <row r="21" spans="1:15" ht="15" customHeight="1"/>
    <row r="22" spans="1:15" ht="15" customHeight="1"/>
    <row r="23" spans="1:15" ht="15" customHeight="1"/>
    <row r="24" spans="1:15" ht="15" customHeight="1"/>
    <row r="25" spans="1:15" ht="15" customHeight="1"/>
    <row r="26" spans="1:15" ht="15" customHeight="1"/>
    <row r="27" spans="1:15" ht="15" customHeight="1"/>
    <row r="28" spans="1:15" ht="15" customHeight="1"/>
    <row r="29" spans="1:15" ht="15" customHeight="1"/>
    <row r="30" spans="1:15" ht="15" customHeight="1"/>
    <row r="31" spans="1:15" ht="15" customHeight="1"/>
    <row r="32" spans="1:15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</sheetData>
  <mergeCells count="4">
    <mergeCell ref="A1:O1"/>
    <mergeCell ref="A2:O2"/>
    <mergeCell ref="A3:O3"/>
    <mergeCell ref="A17:C17"/>
  </mergeCells>
  <pageMargins left="0.31496062992125984" right="0.19685039370078741" top="0.74803149606299213" bottom="0.74803149606299213" header="0.31496062992125984" footer="0.31496062992125984"/>
  <pageSetup paperSize="9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N132"/>
  <sheetViews>
    <sheetView workbookViewId="0">
      <selection activeCell="L11" sqref="L11"/>
    </sheetView>
  </sheetViews>
  <sheetFormatPr defaultColWidth="14.75" defaultRowHeight="21" customHeight="1"/>
  <cols>
    <col min="1" max="1" width="8.625" customWidth="1"/>
    <col min="2" max="2" width="13.375" bestFit="1" customWidth="1"/>
    <col min="3" max="3" width="8.625" bestFit="1" customWidth="1"/>
    <col min="4" max="4" width="7.625" customWidth="1"/>
    <col min="5" max="5" width="8.625" bestFit="1" customWidth="1"/>
    <col min="6" max="7" width="7.625" customWidth="1"/>
    <col min="8" max="8" width="8.625" bestFit="1" customWidth="1"/>
    <col min="9" max="9" width="7.625" customWidth="1"/>
    <col min="10" max="10" width="8.125" customWidth="1"/>
    <col min="11" max="11" width="7.625" customWidth="1"/>
    <col min="12" max="12" width="8.75" customWidth="1"/>
    <col min="13" max="13" width="7.625" customWidth="1"/>
    <col min="14" max="14" width="11.125" customWidth="1"/>
  </cols>
  <sheetData>
    <row r="2" spans="1:14" ht="21" customHeight="1">
      <c r="A2" s="246" t="s">
        <v>0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</row>
    <row r="3" spans="1:14" ht="21" customHeight="1">
      <c r="A3" s="246" t="s">
        <v>78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</row>
    <row r="4" spans="1:14" s="2" customFormat="1" ht="36.75" customHeight="1">
      <c r="A4" s="247" t="s">
        <v>134</v>
      </c>
      <c r="B4" s="247"/>
      <c r="C4" s="247"/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7"/>
    </row>
    <row r="5" spans="1:14" ht="21" customHeight="1">
      <c r="A5" s="13" t="s">
        <v>14</v>
      </c>
      <c r="B5" s="13" t="s">
        <v>4</v>
      </c>
      <c r="C5" s="13" t="s">
        <v>68</v>
      </c>
      <c r="D5" s="13" t="s">
        <v>69</v>
      </c>
      <c r="E5" s="13" t="s">
        <v>70</v>
      </c>
      <c r="F5" s="14" t="s">
        <v>71</v>
      </c>
      <c r="G5" s="14" t="s">
        <v>72</v>
      </c>
      <c r="H5" s="15" t="s">
        <v>73</v>
      </c>
      <c r="I5" s="16" t="s">
        <v>74</v>
      </c>
      <c r="J5" s="17" t="s">
        <v>75</v>
      </c>
      <c r="K5" s="17" t="s">
        <v>76</v>
      </c>
      <c r="L5" s="17" t="s">
        <v>77</v>
      </c>
      <c r="M5" s="17" t="s">
        <v>16</v>
      </c>
      <c r="N5" s="15" t="s">
        <v>2</v>
      </c>
    </row>
    <row r="6" spans="1:14" ht="21" customHeight="1">
      <c r="A6" s="7" t="s">
        <v>67</v>
      </c>
      <c r="B6" s="7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>
        <f>SUM(C6:M6)</f>
        <v>0</v>
      </c>
    </row>
    <row r="7" spans="1:14" ht="21" customHeight="1">
      <c r="A7" s="8" t="s">
        <v>21</v>
      </c>
      <c r="B7" s="8" t="s">
        <v>22</v>
      </c>
      <c r="C7" s="77">
        <v>0</v>
      </c>
      <c r="D7" s="77">
        <v>0</v>
      </c>
      <c r="E7" s="77">
        <v>0</v>
      </c>
      <c r="F7" s="77">
        <v>0</v>
      </c>
      <c r="G7" s="77">
        <v>0</v>
      </c>
      <c r="H7" s="77">
        <v>0</v>
      </c>
      <c r="I7" s="77">
        <v>0</v>
      </c>
      <c r="J7" s="77">
        <v>0</v>
      </c>
      <c r="K7" s="77">
        <v>0</v>
      </c>
      <c r="L7" s="77">
        <v>0</v>
      </c>
      <c r="M7" s="77">
        <v>0</v>
      </c>
      <c r="N7" s="82">
        <f t="shared" ref="N7:N16" si="0">SUM(C7:M7)</f>
        <v>0</v>
      </c>
    </row>
    <row r="8" spans="1:14" ht="21" customHeight="1">
      <c r="A8" s="8"/>
      <c r="B8" s="8" t="s">
        <v>23</v>
      </c>
      <c r="C8" s="77">
        <v>0</v>
      </c>
      <c r="D8" s="77">
        <v>0</v>
      </c>
      <c r="E8" s="77">
        <v>0</v>
      </c>
      <c r="F8" s="77">
        <v>0</v>
      </c>
      <c r="G8" s="77">
        <v>0</v>
      </c>
      <c r="H8" s="77">
        <v>0</v>
      </c>
      <c r="I8" s="77">
        <v>0</v>
      </c>
      <c r="J8" s="77">
        <v>0</v>
      </c>
      <c r="K8" s="77">
        <v>0</v>
      </c>
      <c r="L8" s="77">
        <v>0</v>
      </c>
      <c r="M8" s="77">
        <v>0</v>
      </c>
      <c r="N8" s="82">
        <f t="shared" si="0"/>
        <v>0</v>
      </c>
    </row>
    <row r="9" spans="1:14" ht="21" customHeight="1">
      <c r="A9" s="8" t="s">
        <v>24</v>
      </c>
      <c r="B9" s="8" t="s">
        <v>25</v>
      </c>
      <c r="C9" s="77">
        <v>0</v>
      </c>
      <c r="D9" s="77">
        <v>0</v>
      </c>
      <c r="E9" s="77">
        <v>0</v>
      </c>
      <c r="F9" s="77">
        <v>0</v>
      </c>
      <c r="G9" s="77">
        <v>0</v>
      </c>
      <c r="H9" s="77">
        <v>0</v>
      </c>
      <c r="I9" s="77">
        <v>0</v>
      </c>
      <c r="J9" s="77">
        <v>0</v>
      </c>
      <c r="K9" s="77">
        <v>0</v>
      </c>
      <c r="L9" s="77">
        <v>0</v>
      </c>
      <c r="M9" s="77">
        <v>0</v>
      </c>
      <c r="N9" s="82">
        <f t="shared" si="0"/>
        <v>0</v>
      </c>
    </row>
    <row r="10" spans="1:14" ht="21" customHeight="1">
      <c r="A10" s="8"/>
      <c r="B10" s="8" t="s">
        <v>26</v>
      </c>
      <c r="C10" s="77">
        <v>0</v>
      </c>
      <c r="D10" s="77">
        <v>0</v>
      </c>
      <c r="E10" s="77">
        <v>0</v>
      </c>
      <c r="F10" s="77">
        <v>0</v>
      </c>
      <c r="G10" s="77">
        <v>0</v>
      </c>
      <c r="H10" s="77">
        <v>0</v>
      </c>
      <c r="I10" s="77">
        <v>0</v>
      </c>
      <c r="J10" s="77">
        <v>0</v>
      </c>
      <c r="K10" s="77">
        <v>0</v>
      </c>
      <c r="L10" s="77">
        <v>0</v>
      </c>
      <c r="M10" s="77">
        <v>0</v>
      </c>
      <c r="N10" s="82">
        <f t="shared" si="0"/>
        <v>0</v>
      </c>
    </row>
    <row r="11" spans="1:14" ht="21" customHeight="1">
      <c r="A11" s="8"/>
      <c r="B11" s="8" t="s">
        <v>27</v>
      </c>
      <c r="C11" s="77">
        <v>0</v>
      </c>
      <c r="D11" s="77">
        <v>0</v>
      </c>
      <c r="E11" s="77">
        <v>0</v>
      </c>
      <c r="F11" s="77">
        <v>0</v>
      </c>
      <c r="G11" s="77">
        <v>0</v>
      </c>
      <c r="H11" s="77">
        <v>0</v>
      </c>
      <c r="I11" s="77">
        <v>0</v>
      </c>
      <c r="J11" s="77">
        <v>0</v>
      </c>
      <c r="K11" s="77">
        <v>0</v>
      </c>
      <c r="L11" s="77">
        <v>0</v>
      </c>
      <c r="M11" s="77">
        <v>0</v>
      </c>
      <c r="N11" s="82">
        <f t="shared" si="0"/>
        <v>0</v>
      </c>
    </row>
    <row r="12" spans="1:14" ht="21" customHeight="1">
      <c r="A12" s="8"/>
      <c r="B12" s="8" t="s">
        <v>34</v>
      </c>
      <c r="C12" s="77">
        <v>0</v>
      </c>
      <c r="D12" s="77">
        <v>0</v>
      </c>
      <c r="E12" s="77">
        <v>0</v>
      </c>
      <c r="F12" s="77">
        <v>0</v>
      </c>
      <c r="G12" s="77">
        <v>0</v>
      </c>
      <c r="H12" s="77">
        <v>0</v>
      </c>
      <c r="I12" s="77">
        <v>0</v>
      </c>
      <c r="J12" s="77">
        <v>0</v>
      </c>
      <c r="K12" s="77">
        <v>0</v>
      </c>
      <c r="L12" s="77">
        <v>0</v>
      </c>
      <c r="M12" s="77">
        <v>0</v>
      </c>
      <c r="N12" s="82">
        <f t="shared" si="0"/>
        <v>0</v>
      </c>
    </row>
    <row r="13" spans="1:14" ht="21" customHeight="1">
      <c r="A13" s="8"/>
      <c r="B13" s="8" t="s">
        <v>28</v>
      </c>
      <c r="C13" s="77">
        <v>0</v>
      </c>
      <c r="D13" s="77">
        <v>0</v>
      </c>
      <c r="E13" s="77">
        <v>0</v>
      </c>
      <c r="F13" s="77">
        <v>0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  <c r="M13" s="77">
        <v>0</v>
      </c>
      <c r="N13" s="82">
        <f t="shared" si="0"/>
        <v>0</v>
      </c>
    </row>
    <row r="14" spans="1:14" ht="21" customHeight="1">
      <c r="A14" s="8"/>
      <c r="B14" s="8" t="s">
        <v>29</v>
      </c>
      <c r="C14" s="77">
        <v>0</v>
      </c>
      <c r="D14" s="77">
        <v>0</v>
      </c>
      <c r="E14" s="77">
        <v>0</v>
      </c>
      <c r="F14" s="77">
        <v>0</v>
      </c>
      <c r="G14" s="77">
        <v>0</v>
      </c>
      <c r="H14" s="77">
        <v>4018500</v>
      </c>
      <c r="I14" s="77">
        <v>0</v>
      </c>
      <c r="J14" s="77">
        <v>0</v>
      </c>
      <c r="K14" s="77">
        <v>0</v>
      </c>
      <c r="L14" s="77">
        <v>684000</v>
      </c>
      <c r="M14" s="77">
        <v>0</v>
      </c>
      <c r="N14" s="82">
        <f t="shared" si="0"/>
        <v>4702500</v>
      </c>
    </row>
    <row r="15" spans="1:14" ht="21" customHeight="1">
      <c r="A15" s="8" t="s">
        <v>32</v>
      </c>
      <c r="B15" s="8" t="s">
        <v>30</v>
      </c>
      <c r="C15" s="77">
        <v>0</v>
      </c>
      <c r="D15" s="77">
        <v>0</v>
      </c>
      <c r="E15" s="77">
        <v>0</v>
      </c>
      <c r="F15" s="77">
        <v>0</v>
      </c>
      <c r="G15" s="77">
        <v>0</v>
      </c>
      <c r="H15" s="77"/>
      <c r="I15" s="77">
        <v>0</v>
      </c>
      <c r="J15" s="77">
        <v>0</v>
      </c>
      <c r="K15" s="77">
        <v>0</v>
      </c>
      <c r="L15" s="77">
        <v>0</v>
      </c>
      <c r="M15" s="77">
        <v>0</v>
      </c>
      <c r="N15" s="82">
        <f t="shared" si="0"/>
        <v>0</v>
      </c>
    </row>
    <row r="16" spans="1:14" ht="21" customHeight="1">
      <c r="A16" s="10" t="s">
        <v>33</v>
      </c>
      <c r="B16" s="10" t="s">
        <v>31</v>
      </c>
      <c r="C16" s="77">
        <v>0</v>
      </c>
      <c r="D16" s="77">
        <v>0</v>
      </c>
      <c r="E16" s="77">
        <v>0</v>
      </c>
      <c r="F16" s="77">
        <v>0</v>
      </c>
      <c r="G16" s="77">
        <v>0</v>
      </c>
      <c r="H16" s="78"/>
      <c r="I16" s="77">
        <v>0</v>
      </c>
      <c r="J16" s="77">
        <v>0</v>
      </c>
      <c r="K16" s="77">
        <v>0</v>
      </c>
      <c r="L16" s="78">
        <v>0</v>
      </c>
      <c r="M16" s="77">
        <v>0</v>
      </c>
      <c r="N16" s="83">
        <f t="shared" si="0"/>
        <v>0</v>
      </c>
    </row>
    <row r="17" spans="1:14" ht="21" customHeight="1">
      <c r="A17" s="18" t="s">
        <v>2</v>
      </c>
      <c r="B17" s="18"/>
      <c r="C17" s="81">
        <f>SUM(C10:C16)</f>
        <v>0</v>
      </c>
      <c r="D17" s="81">
        <f>SUM(D6:D16)</f>
        <v>0</v>
      </c>
      <c r="E17" s="81"/>
      <c r="F17" s="81">
        <v>0</v>
      </c>
      <c r="G17" s="81">
        <v>0</v>
      </c>
      <c r="H17" s="81">
        <f>SUM(H14:H16)</f>
        <v>4018500</v>
      </c>
      <c r="I17" s="81">
        <v>0</v>
      </c>
      <c r="J17" s="81">
        <v>0</v>
      </c>
      <c r="K17" s="81">
        <v>0</v>
      </c>
      <c r="L17" s="81">
        <v>0</v>
      </c>
      <c r="M17" s="81"/>
      <c r="N17" s="81">
        <f>SUM(N6:N16)</f>
        <v>4702500</v>
      </c>
    </row>
    <row r="23" spans="1:14" ht="21" customHeight="1">
      <c r="A23" s="246" t="s">
        <v>0</v>
      </c>
      <c r="B23" s="246"/>
      <c r="C23" s="246"/>
      <c r="D23" s="246"/>
      <c r="E23" s="246"/>
      <c r="F23" s="246"/>
      <c r="G23" s="246"/>
      <c r="H23" s="246"/>
      <c r="I23" s="246"/>
      <c r="J23" s="246"/>
      <c r="K23" s="246"/>
      <c r="L23" s="246"/>
      <c r="M23" s="246"/>
      <c r="N23" s="246"/>
    </row>
    <row r="24" spans="1:14" ht="21" customHeight="1">
      <c r="A24" s="246" t="s">
        <v>79</v>
      </c>
      <c r="B24" s="246"/>
      <c r="C24" s="246"/>
      <c r="D24" s="246"/>
      <c r="E24" s="246"/>
      <c r="F24" s="246"/>
      <c r="G24" s="246"/>
      <c r="H24" s="246"/>
      <c r="I24" s="246"/>
      <c r="J24" s="246"/>
      <c r="K24" s="246"/>
      <c r="L24" s="246"/>
      <c r="M24" s="246"/>
      <c r="N24" s="246"/>
    </row>
    <row r="25" spans="1:14" ht="21" customHeight="1">
      <c r="A25" s="247" t="s">
        <v>13</v>
      </c>
      <c r="B25" s="247"/>
      <c r="C25" s="247"/>
      <c r="D25" s="247"/>
      <c r="E25" s="247"/>
      <c r="F25" s="247"/>
      <c r="G25" s="247"/>
      <c r="H25" s="247"/>
      <c r="I25" s="247"/>
      <c r="J25" s="247"/>
      <c r="K25" s="247"/>
      <c r="L25" s="247"/>
      <c r="M25" s="247"/>
      <c r="N25" s="247"/>
    </row>
    <row r="26" spans="1:14" ht="80.099999999999994" customHeight="1">
      <c r="A26" s="13" t="s">
        <v>14</v>
      </c>
      <c r="B26" s="13" t="s">
        <v>4</v>
      </c>
      <c r="C26" s="13" t="s">
        <v>68</v>
      </c>
      <c r="D26" s="13" t="s">
        <v>69</v>
      </c>
      <c r="E26" s="13" t="s">
        <v>70</v>
      </c>
      <c r="F26" s="14" t="s">
        <v>71</v>
      </c>
      <c r="G26" s="14" t="s">
        <v>72</v>
      </c>
      <c r="H26" s="15" t="s">
        <v>73</v>
      </c>
      <c r="I26" s="19" t="s">
        <v>74</v>
      </c>
      <c r="J26" s="17" t="s">
        <v>75</v>
      </c>
      <c r="K26" s="17" t="s">
        <v>76</v>
      </c>
      <c r="L26" s="17" t="s">
        <v>77</v>
      </c>
      <c r="M26" s="17" t="s">
        <v>16</v>
      </c>
      <c r="N26" s="15" t="s">
        <v>2</v>
      </c>
    </row>
    <row r="27" spans="1:14" ht="21" customHeight="1">
      <c r="A27" s="7" t="s">
        <v>67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</row>
    <row r="28" spans="1:14" ht="21" customHeight="1">
      <c r="A28" s="8" t="s">
        <v>21</v>
      </c>
      <c r="B28" s="8" t="s">
        <v>22</v>
      </c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</row>
    <row r="29" spans="1:14" ht="21" customHeight="1">
      <c r="A29" s="8"/>
      <c r="B29" s="8" t="s">
        <v>23</v>
      </c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</row>
    <row r="30" spans="1:14" ht="21" customHeight="1">
      <c r="A30" s="8" t="s">
        <v>24</v>
      </c>
      <c r="B30" s="8" t="s">
        <v>25</v>
      </c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</row>
    <row r="31" spans="1:14" ht="21" customHeight="1">
      <c r="A31" s="8"/>
      <c r="B31" s="8" t="s">
        <v>26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</row>
    <row r="32" spans="1:14" ht="21" customHeight="1">
      <c r="A32" s="8"/>
      <c r="B32" s="8" t="s">
        <v>27</v>
      </c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</row>
    <row r="33" spans="1:14" ht="21" customHeight="1">
      <c r="A33" s="8"/>
      <c r="B33" s="8" t="s">
        <v>34</v>
      </c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</row>
    <row r="34" spans="1:14" ht="21" customHeight="1">
      <c r="A34" s="8"/>
      <c r="B34" s="8" t="s">
        <v>28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</row>
    <row r="35" spans="1:14" ht="21" customHeight="1">
      <c r="A35" s="8"/>
      <c r="B35" s="8" t="s">
        <v>29</v>
      </c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</row>
    <row r="36" spans="1:14" ht="21" customHeight="1">
      <c r="A36" s="8" t="s">
        <v>32</v>
      </c>
      <c r="B36" s="8" t="s">
        <v>30</v>
      </c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</row>
    <row r="37" spans="1:14" ht="21" customHeight="1">
      <c r="A37" s="10" t="s">
        <v>33</v>
      </c>
      <c r="B37" s="10" t="s">
        <v>31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</row>
    <row r="38" spans="1:14" ht="21" customHeight="1">
      <c r="A38" s="12" t="s">
        <v>2</v>
      </c>
      <c r="B38" s="18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</row>
    <row r="46" spans="1:14" ht="80.099999999999994" customHeight="1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</row>
    <row r="66" spans="1:14" s="20" customFormat="1" ht="72.75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</row>
    <row r="67" spans="1:14" ht="15" customHeight="1"/>
    <row r="68" spans="1:14" ht="15" customHeight="1"/>
    <row r="69" spans="1:14" ht="15" customHeight="1"/>
    <row r="70" spans="1:14" ht="15" customHeight="1"/>
    <row r="71" spans="1:14" ht="15" customHeight="1"/>
    <row r="72" spans="1:14" ht="15" customHeight="1"/>
    <row r="73" spans="1:14" ht="15" customHeight="1"/>
    <row r="74" spans="1:14" ht="15" customHeight="1"/>
    <row r="75" spans="1:14" ht="15" customHeight="1"/>
    <row r="76" spans="1:14" ht="15" customHeight="1"/>
    <row r="77" spans="1:14" ht="15" customHeight="1"/>
    <row r="78" spans="1:14" ht="15" customHeight="1"/>
    <row r="79" spans="1:14" ht="15" customHeight="1"/>
    <row r="80" spans="1:14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</sheetData>
  <mergeCells count="6">
    <mergeCell ref="A25:N25"/>
    <mergeCell ref="A2:N2"/>
    <mergeCell ref="A3:N3"/>
    <mergeCell ref="A4:N4"/>
    <mergeCell ref="A23:N23"/>
    <mergeCell ref="A24:N24"/>
  </mergeCells>
  <pageMargins left="0.61" right="0.2" top="0.74803149606299213" bottom="0.74803149606299213" header="0.31496062992125984" footer="0.31496062992125984"/>
  <pageSetup paperSize="9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51"/>
  <sheetViews>
    <sheetView topLeftCell="A94" workbookViewId="0">
      <selection activeCell="I50" sqref="I50"/>
    </sheetView>
  </sheetViews>
  <sheetFormatPr defaultRowHeight="16.5"/>
  <cols>
    <col min="1" max="1" width="25.75" style="4" customWidth="1"/>
    <col min="2" max="2" width="7.5" style="4" customWidth="1"/>
    <col min="3" max="3" width="8.125" style="4" customWidth="1"/>
    <col min="4" max="13" width="7.25" style="4" customWidth="1"/>
    <col min="14" max="14" width="8" style="4" customWidth="1"/>
    <col min="15" max="16384" width="9" style="4"/>
  </cols>
  <sheetData>
    <row r="1" spans="1:14" ht="21">
      <c r="A1" s="222" t="s">
        <v>0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</row>
    <row r="2" spans="1:14" ht="21">
      <c r="A2" s="222" t="s">
        <v>80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</row>
    <row r="3" spans="1:14" ht="21">
      <c r="A3" s="223" t="s">
        <v>13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</row>
    <row r="4" spans="1:14" ht="76.5" customHeight="1">
      <c r="A4" s="6" t="s">
        <v>81</v>
      </c>
      <c r="B4" s="6" t="s">
        <v>15</v>
      </c>
      <c r="C4" s="6" t="s">
        <v>2</v>
      </c>
      <c r="D4" s="6" t="s">
        <v>68</v>
      </c>
      <c r="E4" s="6" t="s">
        <v>69</v>
      </c>
      <c r="F4" s="6" t="s">
        <v>70</v>
      </c>
      <c r="G4" s="15" t="s">
        <v>71</v>
      </c>
      <c r="H4" s="15" t="s">
        <v>72</v>
      </c>
      <c r="I4" s="15" t="s">
        <v>73</v>
      </c>
      <c r="J4" s="19" t="s">
        <v>98</v>
      </c>
      <c r="K4" s="17" t="s">
        <v>75</v>
      </c>
      <c r="L4" s="17" t="s">
        <v>76</v>
      </c>
      <c r="M4" s="17" t="s">
        <v>77</v>
      </c>
      <c r="N4" s="15" t="s">
        <v>16</v>
      </c>
    </row>
    <row r="5" spans="1:14" ht="18" hidden="1">
      <c r="A5" s="22" t="s">
        <v>67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1:14" ht="15" customHeight="1">
      <c r="A6" s="27" t="s">
        <v>67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</row>
    <row r="7" spans="1:14" ht="14.1" customHeight="1">
      <c r="A7" s="21" t="s">
        <v>16</v>
      </c>
      <c r="B7" s="88">
        <v>1093308</v>
      </c>
      <c r="C7" s="88">
        <f>SUM(D7:N7)</f>
        <v>565222</v>
      </c>
      <c r="D7" s="88"/>
      <c r="E7" s="88"/>
      <c r="F7" s="88"/>
      <c r="G7" s="88"/>
      <c r="H7" s="88"/>
      <c r="I7" s="88"/>
      <c r="J7" s="88"/>
      <c r="K7" s="88"/>
      <c r="L7" s="88"/>
      <c r="M7" s="88"/>
      <c r="N7" s="88">
        <v>565222</v>
      </c>
    </row>
    <row r="8" spans="1:14" ht="14.1" customHeight="1">
      <c r="A8" s="8" t="s">
        <v>22</v>
      </c>
      <c r="B8" s="95"/>
      <c r="C8" s="85">
        <f>SUM(D8:N8)</f>
        <v>2420493</v>
      </c>
      <c r="D8" s="85">
        <v>2420493</v>
      </c>
      <c r="E8" s="85"/>
      <c r="F8" s="85"/>
      <c r="G8" s="85"/>
      <c r="H8" s="85"/>
      <c r="I8" s="85"/>
      <c r="J8" s="85"/>
      <c r="K8" s="85"/>
      <c r="L8" s="85"/>
      <c r="M8" s="85"/>
      <c r="N8" s="85"/>
    </row>
    <row r="9" spans="1:14" ht="14.1" customHeight="1">
      <c r="A9" s="8" t="s">
        <v>23</v>
      </c>
      <c r="B9" s="95">
        <v>7113095</v>
      </c>
      <c r="C9" s="85">
        <f t="shared" ref="C9:C15" si="0">SUM(D9:N9)</f>
        <v>4573111.51</v>
      </c>
      <c r="D9" s="85">
        <v>3078804</v>
      </c>
      <c r="E9" s="85"/>
      <c r="F9" s="85">
        <v>263460</v>
      </c>
      <c r="G9" s="85"/>
      <c r="H9" s="85">
        <v>220920</v>
      </c>
      <c r="I9" s="85">
        <v>754527.51</v>
      </c>
      <c r="J9" s="85"/>
      <c r="K9" s="85"/>
      <c r="L9" s="85"/>
      <c r="M9" s="85">
        <v>255400</v>
      </c>
      <c r="N9" s="85"/>
    </row>
    <row r="10" spans="1:14" ht="14.1" customHeight="1">
      <c r="A10" s="8" t="s">
        <v>25</v>
      </c>
      <c r="B10" s="95">
        <v>1194234</v>
      </c>
      <c r="C10" s="85">
        <f t="shared" si="0"/>
        <v>1101760</v>
      </c>
      <c r="D10" s="85">
        <v>692400</v>
      </c>
      <c r="E10" s="85"/>
      <c r="F10" s="85">
        <v>173385</v>
      </c>
      <c r="G10" s="85"/>
      <c r="H10" s="85">
        <v>66450</v>
      </c>
      <c r="I10" s="85">
        <v>141325</v>
      </c>
      <c r="J10" s="85"/>
      <c r="K10" s="85"/>
      <c r="L10" s="85"/>
      <c r="M10" s="85">
        <v>28200</v>
      </c>
      <c r="N10" s="85"/>
    </row>
    <row r="11" spans="1:14" ht="14.1" customHeight="1">
      <c r="A11" s="8" t="s">
        <v>26</v>
      </c>
      <c r="B11" s="95">
        <v>2241196</v>
      </c>
      <c r="C11" s="85">
        <f t="shared" si="0"/>
        <v>1913501</v>
      </c>
      <c r="D11" s="85">
        <v>591016</v>
      </c>
      <c r="E11" s="85">
        <v>74550</v>
      </c>
      <c r="F11" s="85">
        <v>395460</v>
      </c>
      <c r="G11" s="85"/>
      <c r="H11" s="85">
        <v>8838</v>
      </c>
      <c r="I11" s="85">
        <v>34597</v>
      </c>
      <c r="J11" s="85">
        <v>10000</v>
      </c>
      <c r="K11" s="85">
        <v>657340</v>
      </c>
      <c r="L11" s="85">
        <v>26825</v>
      </c>
      <c r="M11" s="85">
        <v>114875</v>
      </c>
      <c r="N11" s="85"/>
    </row>
    <row r="12" spans="1:14" ht="14.1" customHeight="1">
      <c r="A12" s="8" t="s">
        <v>27</v>
      </c>
      <c r="B12" s="95">
        <v>1381547</v>
      </c>
      <c r="C12" s="85">
        <f t="shared" si="0"/>
        <v>1147554.6400000001</v>
      </c>
      <c r="D12" s="85">
        <v>207595.1</v>
      </c>
      <c r="E12" s="85"/>
      <c r="F12" s="85">
        <v>658221.54</v>
      </c>
      <c r="G12" s="85"/>
      <c r="H12" s="85"/>
      <c r="I12" s="85">
        <v>281738</v>
      </c>
      <c r="J12" s="85"/>
      <c r="K12" s="85"/>
      <c r="L12" s="85"/>
      <c r="M12" s="85">
        <v>0</v>
      </c>
      <c r="N12" s="85"/>
    </row>
    <row r="13" spans="1:14" ht="14.1" customHeight="1">
      <c r="A13" s="8" t="s">
        <v>34</v>
      </c>
      <c r="B13" s="95">
        <v>871800</v>
      </c>
      <c r="C13" s="85">
        <f t="shared" si="0"/>
        <v>961524.71000000008</v>
      </c>
      <c r="D13" s="85">
        <v>228752.15</v>
      </c>
      <c r="E13" s="85"/>
      <c r="F13" s="85"/>
      <c r="G13" s="85"/>
      <c r="H13" s="85"/>
      <c r="I13" s="85">
        <v>137000</v>
      </c>
      <c r="J13" s="85"/>
      <c r="K13" s="85"/>
      <c r="L13" s="85"/>
      <c r="M13" s="85">
        <v>595772.56000000006</v>
      </c>
      <c r="N13" s="85"/>
    </row>
    <row r="14" spans="1:14" ht="14.1" customHeight="1">
      <c r="A14" s="8" t="s">
        <v>82</v>
      </c>
      <c r="B14" s="95">
        <v>1104600</v>
      </c>
      <c r="C14" s="85">
        <f t="shared" si="0"/>
        <v>843600</v>
      </c>
      <c r="D14" s="85">
        <v>843600</v>
      </c>
      <c r="E14" s="85"/>
      <c r="F14" s="85"/>
      <c r="G14" s="85"/>
      <c r="H14" s="85"/>
      <c r="I14" s="85"/>
      <c r="J14" s="85"/>
      <c r="K14" s="85"/>
      <c r="L14" s="85"/>
      <c r="M14" s="85"/>
      <c r="N14" s="85"/>
    </row>
    <row r="15" spans="1:14" ht="14.1" customHeight="1">
      <c r="A15" s="8" t="s">
        <v>83</v>
      </c>
      <c r="B15" s="95">
        <v>3547460</v>
      </c>
      <c r="C15" s="85">
        <f t="shared" si="0"/>
        <v>2959600</v>
      </c>
      <c r="D15" s="85">
        <v>0</v>
      </c>
      <c r="E15" s="85"/>
      <c r="F15" s="85"/>
      <c r="G15" s="85"/>
      <c r="H15" s="85"/>
      <c r="I15" s="85">
        <v>2779600</v>
      </c>
      <c r="J15" s="85"/>
      <c r="K15" s="85"/>
      <c r="L15" s="85"/>
      <c r="M15" s="85">
        <v>180000</v>
      </c>
      <c r="N15" s="85"/>
    </row>
    <row r="16" spans="1:14" ht="14.1" customHeight="1">
      <c r="A16" s="8" t="s">
        <v>30</v>
      </c>
      <c r="B16" s="95">
        <v>25000</v>
      </c>
      <c r="C16" s="85">
        <f>SUM(D16:N16)</f>
        <v>25000</v>
      </c>
      <c r="D16" s="85">
        <v>25000</v>
      </c>
      <c r="E16" s="85"/>
      <c r="F16" s="85"/>
      <c r="G16" s="85"/>
      <c r="H16" s="85"/>
      <c r="I16" s="85">
        <v>0</v>
      </c>
      <c r="J16" s="85"/>
      <c r="K16" s="85"/>
      <c r="L16" s="85"/>
      <c r="M16" s="85"/>
      <c r="N16" s="85"/>
    </row>
    <row r="17" spans="1:14" ht="14.1" customHeight="1">
      <c r="A17" s="8" t="s">
        <v>31</v>
      </c>
      <c r="B17" s="95">
        <v>1869760</v>
      </c>
      <c r="C17" s="85">
        <f t="shared" ref="C17" si="1">SUM(D17:N17)</f>
        <v>1690150</v>
      </c>
      <c r="D17" s="85">
        <v>21000</v>
      </c>
      <c r="E17" s="85"/>
      <c r="F17" s="85">
        <v>1584150</v>
      </c>
      <c r="G17" s="85">
        <v>75000</v>
      </c>
      <c r="H17" s="85"/>
      <c r="I17" s="85"/>
      <c r="J17" s="85"/>
      <c r="K17" s="85">
        <v>10000</v>
      </c>
      <c r="L17" s="85"/>
      <c r="M17" s="85"/>
      <c r="N17" s="85"/>
    </row>
    <row r="18" spans="1:14" ht="14.1" customHeight="1">
      <c r="A18" s="10" t="s">
        <v>108</v>
      </c>
      <c r="B18" s="96"/>
      <c r="C18" s="86">
        <v>14080033</v>
      </c>
      <c r="D18" s="86">
        <v>11744</v>
      </c>
      <c r="E18" s="86"/>
      <c r="F18" s="86">
        <v>2425789</v>
      </c>
      <c r="G18" s="86"/>
      <c r="H18" s="86"/>
      <c r="I18" s="86">
        <v>3157000</v>
      </c>
      <c r="J18" s="86">
        <v>42000</v>
      </c>
      <c r="K18" s="86"/>
      <c r="L18" s="86"/>
      <c r="M18" s="86"/>
      <c r="N18" s="86">
        <v>8443500</v>
      </c>
    </row>
    <row r="19" spans="1:14" ht="14.1" customHeight="1" thickBot="1">
      <c r="A19" s="12" t="s">
        <v>94</v>
      </c>
      <c r="B19" s="89">
        <f>SUM(B7:B18)</f>
        <v>20442000</v>
      </c>
      <c r="C19" s="89">
        <f>SUM(C7:C18)</f>
        <v>32281549.859999999</v>
      </c>
      <c r="D19" s="87">
        <f>SUM(D8:D18)</f>
        <v>8120404.25</v>
      </c>
      <c r="E19" s="87">
        <f>SUM(E7:E18)</f>
        <v>74550</v>
      </c>
      <c r="F19" s="87">
        <f t="shared" ref="F19:M19" si="2">SUM(F7:F18)</f>
        <v>5500465.54</v>
      </c>
      <c r="G19" s="87">
        <f t="shared" si="2"/>
        <v>75000</v>
      </c>
      <c r="H19" s="87">
        <f t="shared" si="2"/>
        <v>296208</v>
      </c>
      <c r="I19" s="87">
        <f t="shared" si="2"/>
        <v>7285787.5099999998</v>
      </c>
      <c r="J19" s="87">
        <f t="shared" si="2"/>
        <v>52000</v>
      </c>
      <c r="K19" s="87">
        <f t="shared" si="2"/>
        <v>667340</v>
      </c>
      <c r="L19" s="87">
        <f t="shared" si="2"/>
        <v>26825</v>
      </c>
      <c r="M19" s="87">
        <f t="shared" si="2"/>
        <v>1174247.56</v>
      </c>
      <c r="N19" s="87">
        <f>SUM(N7:N18)</f>
        <v>9008722</v>
      </c>
    </row>
    <row r="20" spans="1:14" ht="14.1" customHeight="1" thickTop="1">
      <c r="A20" s="24" t="s">
        <v>84</v>
      </c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</row>
    <row r="21" spans="1:14" ht="14.1" customHeight="1">
      <c r="A21" s="23" t="s">
        <v>85</v>
      </c>
      <c r="B21" s="90">
        <v>120000</v>
      </c>
      <c r="C21" s="90">
        <v>139570</v>
      </c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</row>
    <row r="22" spans="1:14" ht="14.1" customHeight="1">
      <c r="A22" s="23" t="s">
        <v>86</v>
      </c>
      <c r="B22" s="90">
        <v>54000</v>
      </c>
      <c r="C22" s="90">
        <v>27833.25</v>
      </c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</row>
    <row r="23" spans="1:14" ht="14.1" customHeight="1">
      <c r="A23" s="23" t="s">
        <v>87</v>
      </c>
      <c r="B23" s="90">
        <v>415000</v>
      </c>
      <c r="C23" s="90">
        <v>495330</v>
      </c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</row>
    <row r="24" spans="1:14" ht="14.1" customHeight="1">
      <c r="A24" s="23" t="s">
        <v>88</v>
      </c>
      <c r="B24" s="90">
        <v>100000</v>
      </c>
      <c r="C24" s="90">
        <v>200500</v>
      </c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</row>
    <row r="25" spans="1:14" ht="14.1" customHeight="1">
      <c r="A25" s="23" t="s">
        <v>107</v>
      </c>
      <c r="B25" s="90">
        <v>150000</v>
      </c>
      <c r="C25" s="90">
        <v>101653.53</v>
      </c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</row>
    <row r="26" spans="1:14" ht="14.1" customHeight="1">
      <c r="A26" s="23" t="s">
        <v>89</v>
      </c>
      <c r="B26" s="90">
        <v>3000</v>
      </c>
      <c r="C26" s="90">
        <v>0</v>
      </c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</row>
    <row r="27" spans="1:14" ht="14.1" customHeight="1">
      <c r="A27" s="23" t="s">
        <v>90</v>
      </c>
      <c r="B27" s="90">
        <v>13000000</v>
      </c>
      <c r="C27" s="90">
        <v>14249490.619999999</v>
      </c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</row>
    <row r="28" spans="1:14" ht="14.1" customHeight="1">
      <c r="A28" s="23" t="s">
        <v>91</v>
      </c>
      <c r="B28" s="90">
        <v>6600000</v>
      </c>
      <c r="C28" s="90">
        <v>6223879</v>
      </c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</row>
    <row r="29" spans="1:14" ht="14.1" customHeight="1">
      <c r="A29" s="23" t="s">
        <v>92</v>
      </c>
      <c r="B29" s="91"/>
      <c r="C29" s="91">
        <v>14251202</v>
      </c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</row>
    <row r="30" spans="1:14" ht="14.1" customHeight="1" thickBot="1">
      <c r="A30" s="25" t="s">
        <v>93</v>
      </c>
      <c r="B30" s="92">
        <f>SUM(B21:B29)</f>
        <v>20442000</v>
      </c>
      <c r="C30" s="92">
        <f>SUM(C21:C29)</f>
        <v>35689458.399999999</v>
      </c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</row>
    <row r="31" spans="1:14" ht="18" thickTop="1" thickBot="1">
      <c r="A31" s="4" t="s">
        <v>96</v>
      </c>
      <c r="B31" s="84"/>
      <c r="C31" s="93">
        <f>SUM(C30)-C19</f>
        <v>3407908.5399999991</v>
      </c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</row>
    <row r="32" spans="1:14" ht="17.25" thickTop="1">
      <c r="B32" s="84"/>
      <c r="C32" s="97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</row>
    <row r="33" spans="1:14" ht="21">
      <c r="A33" s="222" t="s">
        <v>0</v>
      </c>
      <c r="B33" s="222"/>
      <c r="C33" s="222"/>
      <c r="D33" s="222"/>
      <c r="E33" s="222"/>
      <c r="F33" s="222"/>
      <c r="G33" s="222"/>
      <c r="H33" s="222"/>
      <c r="I33" s="222"/>
      <c r="J33" s="222"/>
      <c r="K33" s="222"/>
      <c r="L33" s="222"/>
      <c r="M33" s="222"/>
      <c r="N33" s="222"/>
    </row>
    <row r="34" spans="1:14" ht="21">
      <c r="A34" s="222" t="s">
        <v>95</v>
      </c>
      <c r="B34" s="222"/>
      <c r="C34" s="222"/>
      <c r="D34" s="222"/>
      <c r="E34" s="222"/>
      <c r="F34" s="222"/>
      <c r="G34" s="222"/>
      <c r="H34" s="222"/>
      <c r="I34" s="222"/>
      <c r="J34" s="222"/>
      <c r="K34" s="222"/>
      <c r="L34" s="222"/>
      <c r="M34" s="222"/>
      <c r="N34" s="222"/>
    </row>
    <row r="35" spans="1:14" ht="21">
      <c r="A35" s="223" t="s">
        <v>13</v>
      </c>
      <c r="B35" s="223"/>
      <c r="C35" s="223"/>
      <c r="D35" s="223"/>
      <c r="E35" s="223"/>
      <c r="F35" s="223"/>
      <c r="G35" s="223"/>
      <c r="H35" s="223"/>
      <c r="I35" s="223"/>
      <c r="J35" s="223"/>
      <c r="K35" s="223"/>
      <c r="L35" s="223"/>
      <c r="M35" s="223"/>
      <c r="N35" s="223"/>
    </row>
    <row r="36" spans="1:14" ht="76.5" customHeight="1">
      <c r="A36" s="6" t="s">
        <v>81</v>
      </c>
      <c r="B36" s="6" t="s">
        <v>15</v>
      </c>
      <c r="C36" s="6" t="s">
        <v>2</v>
      </c>
      <c r="D36" s="6" t="s">
        <v>68</v>
      </c>
      <c r="E36" s="6" t="s">
        <v>69</v>
      </c>
      <c r="F36" s="6" t="s">
        <v>70</v>
      </c>
      <c r="G36" s="15" t="s">
        <v>71</v>
      </c>
      <c r="H36" s="15" t="s">
        <v>72</v>
      </c>
      <c r="I36" s="15" t="s">
        <v>73</v>
      </c>
      <c r="J36" s="19" t="s">
        <v>98</v>
      </c>
      <c r="K36" s="17" t="s">
        <v>75</v>
      </c>
      <c r="L36" s="17" t="s">
        <v>76</v>
      </c>
      <c r="M36" s="17" t="s">
        <v>77</v>
      </c>
      <c r="N36" s="15" t="s">
        <v>16</v>
      </c>
    </row>
    <row r="37" spans="1:14" ht="14.1" customHeight="1">
      <c r="A37" s="27" t="s">
        <v>67</v>
      </c>
      <c r="B37" s="21"/>
      <c r="C37" s="148"/>
      <c r="D37" s="148"/>
      <c r="E37" s="148"/>
      <c r="F37" s="148"/>
      <c r="G37" s="148"/>
      <c r="H37" s="148"/>
      <c r="I37" s="148"/>
      <c r="J37" s="148"/>
      <c r="K37" s="148"/>
      <c r="L37" s="148"/>
      <c r="M37" s="148"/>
      <c r="N37" s="148"/>
    </row>
    <row r="38" spans="1:14" ht="14.1" customHeight="1">
      <c r="A38" s="21" t="s">
        <v>16</v>
      </c>
      <c r="B38" s="21"/>
      <c r="C38" s="162">
        <f>SUM(D38:N38)</f>
        <v>2985715</v>
      </c>
      <c r="D38" s="159">
        <v>2420493</v>
      </c>
      <c r="E38" s="159"/>
      <c r="F38" s="159"/>
      <c r="G38" s="159"/>
      <c r="H38" s="159"/>
      <c r="I38" s="159"/>
      <c r="J38" s="159"/>
      <c r="K38" s="159"/>
      <c r="L38" s="159"/>
      <c r="M38" s="159"/>
      <c r="N38" s="159">
        <v>565222</v>
      </c>
    </row>
    <row r="39" spans="1:14" ht="14.1" customHeight="1">
      <c r="A39" s="8" t="s">
        <v>22</v>
      </c>
      <c r="B39" s="8"/>
      <c r="C39" s="162">
        <f t="shared" ref="C39:C49" si="3">SUM(D39:N39)</f>
        <v>3078804</v>
      </c>
      <c r="D39" s="150">
        <v>3078804</v>
      </c>
      <c r="E39" s="150"/>
      <c r="F39" s="150"/>
      <c r="G39" s="150"/>
      <c r="H39" s="150"/>
      <c r="I39" s="150"/>
      <c r="J39" s="150"/>
      <c r="K39" s="150"/>
      <c r="L39" s="150"/>
      <c r="M39" s="150"/>
      <c r="N39" s="150"/>
    </row>
    <row r="40" spans="1:14" ht="14.1" customHeight="1">
      <c r="A40" s="8" t="s">
        <v>23</v>
      </c>
      <c r="B40" s="8"/>
      <c r="C40" s="162">
        <f t="shared" si="3"/>
        <v>2186707.5099999998</v>
      </c>
      <c r="D40" s="150">
        <v>692400</v>
      </c>
      <c r="E40" s="150"/>
      <c r="F40" s="150">
        <v>263460</v>
      </c>
      <c r="G40" s="150"/>
      <c r="H40" s="150">
        <v>220920</v>
      </c>
      <c r="I40" s="150">
        <v>754527.51</v>
      </c>
      <c r="J40" s="150"/>
      <c r="K40" s="150"/>
      <c r="L40" s="150"/>
      <c r="M40" s="150">
        <v>255400</v>
      </c>
      <c r="N40" s="150"/>
    </row>
    <row r="41" spans="1:14" ht="14.1" customHeight="1">
      <c r="A41" s="8" t="s">
        <v>25</v>
      </c>
      <c r="B41" s="8"/>
      <c r="C41" s="162">
        <f t="shared" si="3"/>
        <v>1000376</v>
      </c>
      <c r="D41" s="150">
        <v>591016</v>
      </c>
      <c r="E41" s="150"/>
      <c r="F41" s="150">
        <v>173385</v>
      </c>
      <c r="G41" s="150"/>
      <c r="H41" s="150">
        <v>66450</v>
      </c>
      <c r="I41" s="150">
        <v>141325</v>
      </c>
      <c r="J41" s="150"/>
      <c r="K41" s="150"/>
      <c r="L41" s="150"/>
      <c r="M41" s="150">
        <v>28200</v>
      </c>
      <c r="N41" s="150"/>
    </row>
    <row r="42" spans="1:14" ht="14.1" customHeight="1">
      <c r="A42" s="8" t="s">
        <v>26</v>
      </c>
      <c r="B42" s="156"/>
      <c r="C42" s="162">
        <f t="shared" si="3"/>
        <v>1939926</v>
      </c>
      <c r="D42" s="150">
        <v>617441</v>
      </c>
      <c r="E42" s="150">
        <v>74550</v>
      </c>
      <c r="F42" s="150">
        <v>395460</v>
      </c>
      <c r="G42" s="150"/>
      <c r="H42" s="150">
        <v>8838</v>
      </c>
      <c r="I42" s="150">
        <v>34597</v>
      </c>
      <c r="J42" s="150">
        <v>10000</v>
      </c>
      <c r="K42" s="150">
        <v>657340</v>
      </c>
      <c r="L42" s="150">
        <v>26825</v>
      </c>
      <c r="M42" s="150">
        <v>114875</v>
      </c>
      <c r="N42" s="150"/>
    </row>
    <row r="43" spans="1:14" ht="14.1" customHeight="1">
      <c r="A43" s="8" t="s">
        <v>27</v>
      </c>
      <c r="B43" s="8"/>
      <c r="C43" s="162">
        <f t="shared" si="3"/>
        <v>1147554.6400000001</v>
      </c>
      <c r="D43" s="150">
        <v>207595.1</v>
      </c>
      <c r="E43" s="150"/>
      <c r="F43" s="150">
        <v>658221.54</v>
      </c>
      <c r="G43" s="150"/>
      <c r="H43" s="150"/>
      <c r="I43" s="150">
        <v>281738</v>
      </c>
      <c r="J43" s="150"/>
      <c r="K43" s="150"/>
      <c r="L43" s="150"/>
      <c r="M43" s="150"/>
      <c r="N43" s="150"/>
    </row>
    <row r="44" spans="1:14" ht="14.1" customHeight="1">
      <c r="A44" s="8" t="s">
        <v>34</v>
      </c>
      <c r="B44" s="8"/>
      <c r="C44" s="162">
        <f t="shared" si="3"/>
        <v>961524.71000000008</v>
      </c>
      <c r="D44" s="150">
        <v>228752.15</v>
      </c>
      <c r="E44" s="150"/>
      <c r="F44" s="150"/>
      <c r="G44" s="150"/>
      <c r="H44" s="150"/>
      <c r="I44" s="150">
        <v>137000</v>
      </c>
      <c r="J44" s="150"/>
      <c r="K44" s="150"/>
      <c r="L44" s="150"/>
      <c r="M44" s="150">
        <v>595772.56000000006</v>
      </c>
      <c r="N44" s="150"/>
    </row>
    <row r="45" spans="1:14" ht="14.1" customHeight="1">
      <c r="A45" s="8" t="s">
        <v>82</v>
      </c>
      <c r="B45" s="8"/>
      <c r="C45" s="162">
        <f t="shared" si="3"/>
        <v>843600</v>
      </c>
      <c r="D45" s="150">
        <v>843600</v>
      </c>
      <c r="E45" s="150"/>
      <c r="F45" s="150"/>
      <c r="G45" s="150"/>
      <c r="H45" s="150"/>
      <c r="I45" s="150"/>
      <c r="J45" s="150"/>
      <c r="K45" s="150"/>
      <c r="L45" s="150"/>
      <c r="M45" s="150"/>
      <c r="N45" s="150"/>
    </row>
    <row r="46" spans="1:14" ht="14.1" customHeight="1">
      <c r="A46" s="8" t="s">
        <v>83</v>
      </c>
      <c r="B46" s="156"/>
      <c r="C46" s="162">
        <f t="shared" si="3"/>
        <v>7393600</v>
      </c>
      <c r="D46" s="150"/>
      <c r="E46" s="150"/>
      <c r="F46" s="150"/>
      <c r="G46" s="150"/>
      <c r="H46" s="150"/>
      <c r="I46" s="150">
        <v>6943600</v>
      </c>
      <c r="J46" s="150"/>
      <c r="K46" s="150"/>
      <c r="L46" s="150"/>
      <c r="M46" s="150">
        <v>450000</v>
      </c>
      <c r="N46" s="150"/>
    </row>
    <row r="47" spans="1:14" ht="14.1" customHeight="1">
      <c r="A47" s="8" t="s">
        <v>30</v>
      </c>
      <c r="B47" s="8"/>
      <c r="C47" s="162">
        <f t="shared" si="3"/>
        <v>25000</v>
      </c>
      <c r="D47" s="150">
        <v>25000</v>
      </c>
      <c r="E47" s="150"/>
      <c r="F47" s="150"/>
      <c r="G47" s="150"/>
      <c r="H47" s="150"/>
      <c r="I47" s="150"/>
      <c r="J47" s="150"/>
      <c r="K47" s="150"/>
      <c r="L47" s="150"/>
      <c r="M47" s="150"/>
      <c r="N47" s="150"/>
    </row>
    <row r="48" spans="1:14" ht="14.1" customHeight="1">
      <c r="A48" s="8" t="s">
        <v>31</v>
      </c>
      <c r="B48" s="8"/>
      <c r="C48" s="162">
        <f t="shared" si="3"/>
        <v>1690150</v>
      </c>
      <c r="D48" s="150">
        <v>21000</v>
      </c>
      <c r="E48" s="150"/>
      <c r="F48" s="150">
        <v>1584150</v>
      </c>
      <c r="G48" s="150">
        <v>75000</v>
      </c>
      <c r="H48" s="150"/>
      <c r="I48" s="150"/>
      <c r="J48" s="150"/>
      <c r="K48" s="150">
        <v>10000</v>
      </c>
      <c r="L48" s="150"/>
      <c r="M48" s="150"/>
      <c r="N48" s="150"/>
    </row>
    <row r="49" spans="1:14" ht="14.1" customHeight="1">
      <c r="A49" s="10" t="s">
        <v>108</v>
      </c>
      <c r="B49" s="10"/>
      <c r="C49" s="162">
        <f t="shared" si="3"/>
        <v>14410033</v>
      </c>
      <c r="D49" s="160">
        <v>11744</v>
      </c>
      <c r="E49" s="160"/>
      <c r="F49" s="160">
        <v>2425789</v>
      </c>
      <c r="G49" s="160"/>
      <c r="H49" s="160"/>
      <c r="I49" s="160">
        <v>3157000</v>
      </c>
      <c r="J49" s="160">
        <v>42000</v>
      </c>
      <c r="K49" s="160"/>
      <c r="L49" s="160"/>
      <c r="M49" s="160"/>
      <c r="N49" s="160">
        <v>8773500</v>
      </c>
    </row>
    <row r="50" spans="1:14" ht="14.1" customHeight="1" thickBot="1">
      <c r="A50" s="12" t="s">
        <v>94</v>
      </c>
      <c r="B50" s="149"/>
      <c r="C50" s="161">
        <f>SUM(C38:C49)</f>
        <v>37662990.859999999</v>
      </c>
      <c r="D50" s="158">
        <f>SUM(D38:D49)</f>
        <v>8737845.25</v>
      </c>
      <c r="E50" s="158">
        <f>SUM(E42:E49)</f>
        <v>74550</v>
      </c>
      <c r="F50" s="158">
        <f>SUM(F40:F49)</f>
        <v>5500465.54</v>
      </c>
      <c r="G50" s="158">
        <f>SUM(G48)</f>
        <v>75000</v>
      </c>
      <c r="H50" s="158">
        <f>SUM(H40:H49)</f>
        <v>296208</v>
      </c>
      <c r="I50" s="158">
        <f>SUM(I38:I48)</f>
        <v>8292787.5099999998</v>
      </c>
      <c r="J50" s="158">
        <f>SUM(J42:J49)</f>
        <v>52000</v>
      </c>
      <c r="K50" s="158">
        <f>SUM(K42:K49)</f>
        <v>667340</v>
      </c>
      <c r="L50" s="158">
        <f>SUM(L42:L46)</f>
        <v>26825</v>
      </c>
      <c r="M50" s="158">
        <f>SUM(M40:M47)</f>
        <v>1444247.56</v>
      </c>
      <c r="N50" s="158">
        <f>SUM(N38:N49)</f>
        <v>9338722</v>
      </c>
    </row>
    <row r="51" spans="1:14" ht="14.1" customHeight="1" thickTop="1">
      <c r="A51" s="24" t="s">
        <v>84</v>
      </c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</row>
    <row r="52" spans="1:14" ht="14.1" customHeight="1">
      <c r="A52" s="23" t="s">
        <v>85</v>
      </c>
      <c r="B52" s="151">
        <v>120000</v>
      </c>
      <c r="C52" s="151">
        <v>139570</v>
      </c>
      <c r="D52" s="151"/>
      <c r="E52" s="151"/>
      <c r="F52" s="151"/>
      <c r="G52" s="151"/>
      <c r="H52" s="151"/>
      <c r="I52" s="151"/>
      <c r="J52" s="151"/>
      <c r="K52" s="151"/>
      <c r="L52" s="151"/>
      <c r="M52" s="151"/>
      <c r="N52" s="151"/>
    </row>
    <row r="53" spans="1:14" ht="14.1" customHeight="1">
      <c r="A53" s="23" t="s">
        <v>86</v>
      </c>
      <c r="B53" s="151">
        <v>540000</v>
      </c>
      <c r="C53" s="151">
        <v>27833.25</v>
      </c>
      <c r="D53" s="151"/>
      <c r="E53" s="151"/>
      <c r="F53" s="151"/>
      <c r="G53" s="151"/>
      <c r="H53" s="151"/>
      <c r="I53" s="151"/>
      <c r="J53" s="151"/>
      <c r="K53" s="151"/>
      <c r="L53" s="151"/>
      <c r="M53" s="151"/>
      <c r="N53" s="151"/>
    </row>
    <row r="54" spans="1:14" ht="14.1" customHeight="1">
      <c r="A54" s="23" t="s">
        <v>87</v>
      </c>
      <c r="B54" s="151">
        <v>415000</v>
      </c>
      <c r="C54" s="151">
        <v>495330</v>
      </c>
      <c r="D54" s="151"/>
      <c r="E54" s="151"/>
      <c r="F54" s="151"/>
      <c r="G54" s="151"/>
      <c r="H54" s="151"/>
      <c r="I54" s="151"/>
      <c r="J54" s="151"/>
      <c r="K54" s="151"/>
      <c r="L54" s="151"/>
      <c r="M54" s="151"/>
      <c r="N54" s="151"/>
    </row>
    <row r="55" spans="1:14" ht="14.1" customHeight="1">
      <c r="A55" s="23" t="s">
        <v>88</v>
      </c>
      <c r="B55" s="151">
        <v>100000</v>
      </c>
      <c r="C55" s="151">
        <v>200500</v>
      </c>
      <c r="D55" s="151"/>
      <c r="E55" s="151"/>
      <c r="F55" s="151"/>
      <c r="G55" s="151"/>
      <c r="H55" s="151"/>
      <c r="I55" s="151"/>
      <c r="J55" s="151"/>
      <c r="K55" s="151"/>
      <c r="L55" s="151"/>
      <c r="M55" s="151"/>
      <c r="N55" s="151"/>
    </row>
    <row r="56" spans="1:14" ht="14.1" customHeight="1">
      <c r="A56" s="23" t="s">
        <v>89</v>
      </c>
      <c r="B56" s="151">
        <v>150000</v>
      </c>
      <c r="C56" s="151">
        <v>101653.53</v>
      </c>
      <c r="D56" s="151"/>
      <c r="E56" s="151"/>
      <c r="F56" s="151"/>
      <c r="G56" s="151"/>
      <c r="H56" s="151"/>
      <c r="I56" s="151"/>
      <c r="J56" s="151"/>
      <c r="K56" s="151"/>
      <c r="L56" s="151"/>
      <c r="M56" s="151"/>
      <c r="N56" s="151"/>
    </row>
    <row r="57" spans="1:14" ht="14.1" customHeight="1">
      <c r="A57" s="23" t="s">
        <v>89</v>
      </c>
      <c r="B57" s="151">
        <v>3000</v>
      </c>
      <c r="C57" s="151"/>
      <c r="D57" s="151"/>
      <c r="E57" s="151"/>
      <c r="F57" s="151"/>
      <c r="G57" s="151"/>
      <c r="H57" s="151"/>
      <c r="I57" s="151"/>
      <c r="J57" s="151"/>
      <c r="K57" s="151"/>
      <c r="L57" s="151"/>
      <c r="M57" s="151"/>
      <c r="N57" s="151"/>
    </row>
    <row r="58" spans="1:14" ht="14.1" customHeight="1">
      <c r="A58" s="23" t="s">
        <v>90</v>
      </c>
      <c r="B58" s="157">
        <v>13000000</v>
      </c>
      <c r="C58" s="151">
        <v>14249490.619999999</v>
      </c>
      <c r="D58" s="151"/>
      <c r="E58" s="151"/>
      <c r="F58" s="151"/>
      <c r="G58" s="151"/>
      <c r="H58" s="151"/>
      <c r="I58" s="151"/>
      <c r="J58" s="151"/>
      <c r="K58" s="151"/>
      <c r="L58" s="151"/>
      <c r="M58" s="151"/>
      <c r="N58" s="151"/>
    </row>
    <row r="59" spans="1:14" ht="14.1" customHeight="1">
      <c r="A59" s="23" t="s">
        <v>91</v>
      </c>
      <c r="B59" s="157"/>
      <c r="C59" s="151">
        <v>6223879</v>
      </c>
      <c r="D59" s="151"/>
      <c r="E59" s="151"/>
      <c r="F59" s="151"/>
      <c r="G59" s="151"/>
      <c r="H59" s="151"/>
      <c r="I59" s="151"/>
      <c r="J59" s="151"/>
      <c r="K59" s="151"/>
      <c r="L59" s="151"/>
      <c r="M59" s="151"/>
      <c r="N59" s="151"/>
    </row>
    <row r="60" spans="1:14" ht="14.1" customHeight="1">
      <c r="A60" s="23" t="s">
        <v>92</v>
      </c>
      <c r="B60" s="152"/>
      <c r="C60" s="152">
        <v>14251202</v>
      </c>
      <c r="D60" s="152"/>
      <c r="E60" s="152"/>
      <c r="F60" s="152"/>
      <c r="G60" s="152"/>
      <c r="H60" s="152"/>
      <c r="I60" s="152"/>
      <c r="J60" s="152"/>
      <c r="K60" s="152"/>
      <c r="L60" s="152"/>
      <c r="M60" s="152"/>
      <c r="N60" s="152"/>
    </row>
    <row r="61" spans="1:14" ht="14.1" customHeight="1" thickBot="1">
      <c r="A61" s="25" t="s">
        <v>93</v>
      </c>
      <c r="B61" s="153"/>
      <c r="C61" s="153">
        <f>SUM(C52:C60)</f>
        <v>35689458.399999999</v>
      </c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</row>
    <row r="62" spans="1:14" ht="14.1" customHeight="1" thickTop="1" thickBot="1">
      <c r="A62" s="4" t="s">
        <v>96</v>
      </c>
      <c r="B62" s="154"/>
      <c r="C62" s="155"/>
      <c r="D62" s="154"/>
      <c r="E62" s="154"/>
      <c r="F62" s="154"/>
      <c r="G62" s="154"/>
      <c r="H62" s="154"/>
      <c r="I62" s="154"/>
      <c r="J62" s="154"/>
      <c r="K62" s="154"/>
      <c r="L62" s="154"/>
      <c r="M62" s="154"/>
      <c r="N62" s="154"/>
    </row>
    <row r="63" spans="1:14" ht="14.1" customHeight="1" thickTop="1">
      <c r="C63" s="147"/>
    </row>
    <row r="64" spans="1:14" ht="14.1" customHeight="1">
      <c r="C64" s="147"/>
    </row>
    <row r="65" spans="1:14" ht="14.1" customHeight="1">
      <c r="C65" s="147"/>
    </row>
    <row r="66" spans="1:14" ht="20.100000000000001" customHeight="1">
      <c r="A66" s="222" t="s">
        <v>0</v>
      </c>
      <c r="B66" s="222"/>
      <c r="C66" s="222"/>
      <c r="D66" s="222"/>
      <c r="E66" s="222"/>
      <c r="F66" s="222"/>
      <c r="G66" s="222"/>
      <c r="H66" s="222"/>
      <c r="I66" s="222"/>
      <c r="J66" s="222"/>
      <c r="K66" s="222"/>
      <c r="L66" s="222"/>
      <c r="M66" s="222"/>
      <c r="N66" s="222"/>
    </row>
    <row r="67" spans="1:14" ht="20.100000000000001" customHeight="1">
      <c r="A67" s="222" t="s">
        <v>97</v>
      </c>
      <c r="B67" s="222"/>
      <c r="C67" s="222"/>
      <c r="D67" s="222"/>
      <c r="E67" s="222"/>
      <c r="F67" s="222"/>
      <c r="G67" s="222"/>
      <c r="H67" s="222"/>
      <c r="I67" s="222"/>
      <c r="J67" s="222"/>
      <c r="K67" s="222"/>
      <c r="L67" s="222"/>
      <c r="M67" s="222"/>
      <c r="N67" s="222"/>
    </row>
    <row r="68" spans="1:14" ht="20.100000000000001" customHeight="1">
      <c r="A68" s="223" t="s">
        <v>13</v>
      </c>
      <c r="B68" s="223"/>
      <c r="C68" s="223"/>
      <c r="D68" s="223"/>
      <c r="E68" s="223"/>
      <c r="F68" s="223"/>
      <c r="G68" s="223"/>
      <c r="H68" s="223"/>
      <c r="I68" s="223"/>
      <c r="J68" s="223"/>
      <c r="K68" s="223"/>
      <c r="L68" s="223"/>
      <c r="M68" s="223"/>
      <c r="N68" s="223"/>
    </row>
    <row r="69" spans="1:14" ht="74.25" customHeight="1">
      <c r="A69" s="6" t="s">
        <v>81</v>
      </c>
      <c r="B69" s="6" t="s">
        <v>15</v>
      </c>
      <c r="C69" s="6" t="s">
        <v>2</v>
      </c>
      <c r="D69" s="6" t="s">
        <v>68</v>
      </c>
      <c r="E69" s="6" t="s">
        <v>69</v>
      </c>
      <c r="F69" s="6" t="s">
        <v>70</v>
      </c>
      <c r="G69" s="15" t="s">
        <v>71</v>
      </c>
      <c r="H69" s="15" t="s">
        <v>72</v>
      </c>
      <c r="I69" s="15" t="s">
        <v>73</v>
      </c>
      <c r="J69" s="19" t="s">
        <v>98</v>
      </c>
      <c r="K69" s="17" t="s">
        <v>75</v>
      </c>
      <c r="L69" s="17" t="s">
        <v>76</v>
      </c>
      <c r="M69" s="17" t="s">
        <v>77</v>
      </c>
      <c r="N69" s="15" t="s">
        <v>16</v>
      </c>
    </row>
    <row r="70" spans="1:14" ht="15.75" customHeight="1">
      <c r="A70" s="27" t="s">
        <v>67</v>
      </c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</row>
    <row r="71" spans="1:14" ht="14.1" customHeight="1">
      <c r="A71" s="21" t="s">
        <v>16</v>
      </c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</row>
    <row r="72" spans="1:14" ht="14.1" customHeight="1">
      <c r="A72" s="8" t="s">
        <v>22</v>
      </c>
      <c r="B72" s="8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</row>
    <row r="73" spans="1:14" ht="14.1" customHeight="1">
      <c r="A73" s="8" t="s">
        <v>23</v>
      </c>
      <c r="B73" s="8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</row>
    <row r="74" spans="1:14" ht="14.1" customHeight="1">
      <c r="A74" s="8" t="s">
        <v>25</v>
      </c>
      <c r="B74" s="8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</row>
    <row r="75" spans="1:14" ht="14.1" customHeight="1">
      <c r="A75" s="8" t="s">
        <v>26</v>
      </c>
      <c r="B75" s="8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</row>
    <row r="76" spans="1:14" ht="14.1" customHeight="1">
      <c r="A76" s="8" t="s">
        <v>27</v>
      </c>
      <c r="B76" s="8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</row>
    <row r="77" spans="1:14" ht="14.1" customHeight="1">
      <c r="A77" s="8" t="s">
        <v>34</v>
      </c>
      <c r="B77" s="8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</row>
    <row r="78" spans="1:14" ht="14.1" customHeight="1">
      <c r="A78" s="8" t="s">
        <v>82</v>
      </c>
      <c r="B78" s="8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</row>
    <row r="79" spans="1:14" ht="14.1" customHeight="1">
      <c r="A79" s="8" t="s">
        <v>83</v>
      </c>
      <c r="B79" s="8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</row>
    <row r="80" spans="1:14" ht="14.1" customHeight="1">
      <c r="A80" s="8" t="s">
        <v>30</v>
      </c>
      <c r="B80" s="8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</row>
    <row r="81" spans="1:14" ht="14.1" customHeight="1">
      <c r="A81" s="10" t="s">
        <v>31</v>
      </c>
      <c r="B81" s="10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</row>
    <row r="82" spans="1:14" ht="14.1" customHeight="1" thickBot="1">
      <c r="A82" s="12" t="s">
        <v>94</v>
      </c>
      <c r="B82" s="30"/>
      <c r="C82" s="30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</row>
    <row r="83" spans="1:14" ht="14.1" customHeight="1" thickTop="1">
      <c r="A83" s="24" t="s">
        <v>84</v>
      </c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</row>
    <row r="84" spans="1:14" ht="14.1" customHeight="1">
      <c r="A84" s="23" t="s">
        <v>85</v>
      </c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</row>
    <row r="85" spans="1:14" ht="14.1" customHeight="1">
      <c r="A85" s="23" t="s">
        <v>86</v>
      </c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</row>
    <row r="86" spans="1:14" ht="14.1" customHeight="1">
      <c r="A86" s="23" t="s">
        <v>87</v>
      </c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</row>
    <row r="87" spans="1:14" ht="14.1" customHeight="1">
      <c r="A87" s="23" t="s">
        <v>88</v>
      </c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</row>
    <row r="88" spans="1:14" ht="14.1" customHeight="1">
      <c r="A88" s="23" t="s">
        <v>89</v>
      </c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</row>
    <row r="89" spans="1:14" ht="14.1" customHeight="1">
      <c r="A89" s="23" t="s">
        <v>90</v>
      </c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</row>
    <row r="90" spans="1:14" ht="14.1" customHeight="1">
      <c r="A90" s="23" t="s">
        <v>91</v>
      </c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</row>
    <row r="91" spans="1:14" ht="14.1" customHeight="1">
      <c r="A91" s="23" t="s">
        <v>92</v>
      </c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</row>
    <row r="92" spans="1:14" ht="14.1" customHeight="1" thickBot="1">
      <c r="A92" s="25" t="s">
        <v>93</v>
      </c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</row>
    <row r="93" spans="1:14" ht="14.1" customHeight="1" thickTop="1" thickBot="1">
      <c r="A93" s="4" t="s">
        <v>96</v>
      </c>
      <c r="C93" s="29"/>
    </row>
    <row r="94" spans="1:14" ht="17.25" thickTop="1"/>
    <row r="123" spans="1:14" ht="21">
      <c r="A123" s="222" t="s">
        <v>0</v>
      </c>
      <c r="B123" s="222"/>
      <c r="C123" s="222"/>
      <c r="D123" s="222"/>
      <c r="E123" s="222"/>
      <c r="F123" s="222"/>
      <c r="G123" s="222"/>
      <c r="H123" s="222"/>
      <c r="I123" s="222"/>
      <c r="J123" s="222"/>
      <c r="K123" s="222"/>
      <c r="L123" s="222"/>
      <c r="M123" s="222"/>
      <c r="N123" s="222"/>
    </row>
    <row r="124" spans="1:14" ht="21">
      <c r="A124" s="222" t="s">
        <v>99</v>
      </c>
      <c r="B124" s="222"/>
      <c r="C124" s="222"/>
      <c r="D124" s="222"/>
      <c r="E124" s="222"/>
      <c r="F124" s="222"/>
      <c r="G124" s="222"/>
      <c r="H124" s="222"/>
      <c r="I124" s="222"/>
      <c r="J124" s="222"/>
      <c r="K124" s="222"/>
      <c r="L124" s="222"/>
      <c r="M124" s="222"/>
      <c r="N124" s="222"/>
    </row>
    <row r="125" spans="1:14" ht="21">
      <c r="A125" s="223" t="s">
        <v>13</v>
      </c>
      <c r="B125" s="223"/>
      <c r="C125" s="223"/>
      <c r="D125" s="223"/>
      <c r="E125" s="223"/>
      <c r="F125" s="223"/>
      <c r="G125" s="223"/>
      <c r="H125" s="223"/>
      <c r="I125" s="223"/>
      <c r="J125" s="223"/>
      <c r="K125" s="223"/>
      <c r="L125" s="223"/>
      <c r="M125" s="223"/>
      <c r="N125" s="223"/>
    </row>
    <row r="126" spans="1:14" s="3" customFormat="1" ht="74.25" customHeight="1">
      <c r="A126" s="6" t="s">
        <v>81</v>
      </c>
      <c r="B126" s="6" t="s">
        <v>15</v>
      </c>
      <c r="C126" s="6" t="s">
        <v>2</v>
      </c>
      <c r="D126" s="6" t="s">
        <v>68</v>
      </c>
      <c r="E126" s="6" t="s">
        <v>69</v>
      </c>
      <c r="F126" s="6" t="s">
        <v>70</v>
      </c>
      <c r="G126" s="15" t="s">
        <v>71</v>
      </c>
      <c r="H126" s="15" t="s">
        <v>72</v>
      </c>
      <c r="I126" s="15" t="s">
        <v>73</v>
      </c>
      <c r="J126" s="19" t="s">
        <v>98</v>
      </c>
      <c r="K126" s="17" t="s">
        <v>75</v>
      </c>
      <c r="L126" s="17" t="s">
        <v>76</v>
      </c>
      <c r="M126" s="17" t="s">
        <v>77</v>
      </c>
      <c r="N126" s="15" t="s">
        <v>16</v>
      </c>
    </row>
    <row r="127" spans="1:14" s="1" customFormat="1" ht="14.1" customHeight="1">
      <c r="A127" s="32" t="s">
        <v>67</v>
      </c>
      <c r="B127" s="33"/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</row>
    <row r="128" spans="1:14" s="1" customFormat="1" ht="14.1" customHeight="1">
      <c r="A128" s="33" t="s">
        <v>16</v>
      </c>
      <c r="B128" s="33"/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</row>
    <row r="129" spans="1:14" s="1" customFormat="1" ht="14.1" customHeight="1">
      <c r="A129" s="34" t="s">
        <v>22</v>
      </c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</row>
    <row r="130" spans="1:14" s="1" customFormat="1" ht="14.1" customHeight="1">
      <c r="A130" s="34" t="s">
        <v>23</v>
      </c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</row>
    <row r="131" spans="1:14" s="1" customFormat="1" ht="14.1" customHeight="1">
      <c r="A131" s="34" t="s">
        <v>25</v>
      </c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</row>
    <row r="132" spans="1:14" s="1" customFormat="1" ht="14.1" customHeight="1">
      <c r="A132" s="34" t="s">
        <v>26</v>
      </c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</row>
    <row r="133" spans="1:14" s="1" customFormat="1" ht="14.1" customHeight="1">
      <c r="A133" s="34" t="s">
        <v>27</v>
      </c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</row>
    <row r="134" spans="1:14" s="1" customFormat="1" ht="14.1" customHeight="1">
      <c r="A134" s="34" t="s">
        <v>34</v>
      </c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</row>
    <row r="135" spans="1:14" s="1" customFormat="1" ht="14.1" customHeight="1">
      <c r="A135" s="34" t="s">
        <v>82</v>
      </c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</row>
    <row r="136" spans="1:14" s="1" customFormat="1" ht="14.1" customHeight="1">
      <c r="A136" s="34" t="s">
        <v>83</v>
      </c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</row>
    <row r="137" spans="1:14" s="1" customFormat="1" ht="14.1" customHeight="1">
      <c r="A137" s="34" t="s">
        <v>30</v>
      </c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</row>
    <row r="138" spans="1:14" s="1" customFormat="1" ht="14.1" customHeight="1">
      <c r="A138" s="35" t="s">
        <v>31</v>
      </c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</row>
    <row r="139" spans="1:14" s="1" customFormat="1" ht="14.1" customHeight="1" thickBot="1">
      <c r="A139" s="18" t="s">
        <v>94</v>
      </c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</row>
    <row r="140" spans="1:14" s="1" customFormat="1" ht="14.1" customHeight="1" thickTop="1">
      <c r="A140" s="36" t="s">
        <v>84</v>
      </c>
      <c r="B140" s="37"/>
      <c r="C140" s="37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</row>
    <row r="141" spans="1:14" s="1" customFormat="1" ht="14.1" customHeight="1">
      <c r="A141" s="38" t="s">
        <v>85</v>
      </c>
      <c r="B141" s="37"/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</row>
    <row r="142" spans="1:14" s="1" customFormat="1" ht="14.1" customHeight="1">
      <c r="A142" s="38" t="s">
        <v>86</v>
      </c>
      <c r="B142" s="37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</row>
    <row r="143" spans="1:14" s="1" customFormat="1" ht="14.1" customHeight="1">
      <c r="A143" s="38" t="s">
        <v>87</v>
      </c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</row>
    <row r="144" spans="1:14" s="1" customFormat="1" ht="14.1" customHeight="1">
      <c r="A144" s="38" t="s">
        <v>88</v>
      </c>
      <c r="B144" s="37"/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</row>
    <row r="145" spans="1:14" s="1" customFormat="1" ht="14.1" customHeight="1">
      <c r="A145" s="38" t="s">
        <v>89</v>
      </c>
      <c r="B145" s="37"/>
      <c r="C145" s="37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</row>
    <row r="146" spans="1:14" s="1" customFormat="1" ht="14.1" customHeight="1">
      <c r="A146" s="38" t="s">
        <v>90</v>
      </c>
      <c r="B146" s="37"/>
      <c r="C146" s="37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</row>
    <row r="147" spans="1:14" s="1" customFormat="1" ht="14.1" customHeight="1">
      <c r="A147" s="38" t="s">
        <v>91</v>
      </c>
      <c r="B147" s="37"/>
      <c r="C147" s="37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</row>
    <row r="148" spans="1:14" s="1" customFormat="1" ht="14.1" customHeight="1">
      <c r="A148" s="38" t="s">
        <v>92</v>
      </c>
      <c r="B148" s="39"/>
      <c r="C148" s="39"/>
      <c r="D148" s="39"/>
      <c r="E148" s="39"/>
      <c r="F148" s="39"/>
      <c r="G148" s="39"/>
      <c r="H148" s="39"/>
      <c r="I148" s="39"/>
      <c r="J148" s="39"/>
      <c r="K148" s="39"/>
      <c r="L148" s="39"/>
      <c r="M148" s="39"/>
      <c r="N148" s="39"/>
    </row>
    <row r="149" spans="1:14" s="1" customFormat="1" ht="14.1" customHeight="1" thickBot="1">
      <c r="A149" s="40" t="s">
        <v>93</v>
      </c>
      <c r="B149" s="41"/>
      <c r="C149" s="41"/>
      <c r="D149" s="41"/>
      <c r="E149" s="41"/>
      <c r="F149" s="41"/>
      <c r="G149" s="41"/>
      <c r="H149" s="41"/>
      <c r="I149" s="41"/>
      <c r="J149" s="41"/>
      <c r="K149" s="41"/>
      <c r="L149" s="41"/>
      <c r="M149" s="41"/>
      <c r="N149" s="41"/>
    </row>
    <row r="150" spans="1:14" s="1" customFormat="1" ht="14.1" customHeight="1" thickTop="1" thickBot="1">
      <c r="A150" s="2" t="s">
        <v>96</v>
      </c>
      <c r="C150" s="42"/>
    </row>
    <row r="151" spans="1:14" ht="17.25" thickTop="1"/>
  </sheetData>
  <mergeCells count="12">
    <mergeCell ref="A125:N125"/>
    <mergeCell ref="A1:N1"/>
    <mergeCell ref="A2:N2"/>
    <mergeCell ref="A3:N3"/>
    <mergeCell ref="A33:N33"/>
    <mergeCell ref="A34:N34"/>
    <mergeCell ref="A35:N35"/>
    <mergeCell ref="A66:N66"/>
    <mergeCell ref="A67:N67"/>
    <mergeCell ref="A68:N68"/>
    <mergeCell ref="A123:N123"/>
    <mergeCell ref="A124:N124"/>
  </mergeCells>
  <pageMargins left="0.9055118110236221" right="0.26" top="0.44" bottom="0.36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10</vt:i4>
      </vt:variant>
    </vt:vector>
  </HeadingPairs>
  <TitlesOfParts>
    <vt:vector size="10" baseType="lpstr">
      <vt:lpstr>แสดงผลการดำเนินงาน (5)</vt:lpstr>
      <vt:lpstr>แสดงผลการดำเนินงาน (4)</vt:lpstr>
      <vt:lpstr>แสดงผลการดำเนินงาน (3)</vt:lpstr>
      <vt:lpstr>เงินสะสม.สำรองเงินสะสม</vt:lpstr>
      <vt:lpstr>รายจ่ายงบกลาง</vt:lpstr>
      <vt:lpstr>รายจ่ายตามแผน</vt:lpstr>
      <vt:lpstr>รวม</vt:lpstr>
      <vt:lpstr>เงินสะสม</vt:lpstr>
      <vt:lpstr>แสดงผลการดำเนินงาน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HP</cp:lastModifiedBy>
  <cp:lastPrinted>2017-10-06T01:24:31Z</cp:lastPrinted>
  <dcterms:created xsi:type="dcterms:W3CDTF">2015-10-13T04:12:05Z</dcterms:created>
  <dcterms:modified xsi:type="dcterms:W3CDTF">2017-10-06T01:25:05Z</dcterms:modified>
</cp:coreProperties>
</file>